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345" windowWidth="19440" windowHeight="6420" tabRatio="757" activeTab="2"/>
  </bookViews>
  <sheets>
    <sheet name="A. Eelarve" sheetId="11" r:id="rId1"/>
    <sheet name="B. Maksetaotlus" sheetId="6" r:id="rId2"/>
    <sheet name="C. KULUARUANDE KOOND" sheetId="1" r:id="rId3"/>
    <sheet name="C1. Tööjõukulud" sheetId="13" r:id="rId4"/>
    <sheet name=" C2. Sihtrühmaga seotud kulud" sheetId="12" r:id="rId5"/>
    <sheet name=" C3. EL avalikustamise kulud" sheetId="15" r:id="rId6"/>
    <sheet name="Nähtamatu leht" sheetId="16" state="hidden" r:id="rId7"/>
  </sheets>
  <definedNames>
    <definedName name="Kinnituskiri" comment="Vali sobiv vastusevariant">'Nähtamatu leht'!$A$12:$A$14</definedName>
    <definedName name="Projekti_valdkond">'A. Eelarve'!$B$8</definedName>
    <definedName name="Valdkond">'Nähtamatu leht'!$A$1:$A$3</definedName>
    <definedName name="Ühik">'Nähtamatu leht'!$A$6:$A$9</definedName>
  </definedNames>
  <calcPr calcId="145621"/>
</workbook>
</file>

<file path=xl/calcChain.xml><?xml version="1.0" encoding="utf-8"?>
<calcChain xmlns="http://schemas.openxmlformats.org/spreadsheetml/2006/main">
  <c r="H27" i="13" l="1"/>
  <c r="A40" i="1" l="1"/>
  <c r="A39" i="1"/>
  <c r="A38" i="1"/>
  <c r="C8" i="6"/>
  <c r="C6" i="6"/>
  <c r="B7" i="1"/>
  <c r="C7" i="6" s="1"/>
  <c r="B6" i="1"/>
  <c r="H29" i="1"/>
  <c r="G29" i="1"/>
  <c r="F29" i="1"/>
  <c r="E29" i="1"/>
  <c r="G28" i="1"/>
  <c r="H48" i="13"/>
  <c r="H27" i="1" s="1"/>
  <c r="H42" i="13"/>
  <c r="G27" i="1" s="1"/>
  <c r="H34" i="13"/>
  <c r="F27" i="1" s="1"/>
  <c r="H30" i="12"/>
  <c r="H28" i="1" s="1"/>
  <c r="H24" i="12"/>
  <c r="H16" i="12"/>
  <c r="F28" i="1" s="1"/>
  <c r="H9" i="12"/>
  <c r="H31" i="12" s="1"/>
  <c r="H34" i="15"/>
  <c r="H28" i="15"/>
  <c r="H20" i="15"/>
  <c r="H13" i="15"/>
  <c r="H35" i="15" s="1"/>
  <c r="K22" i="6"/>
  <c r="G33" i="6"/>
  <c r="I33" i="6"/>
  <c r="K33" i="6"/>
  <c r="C32" i="6"/>
  <c r="C31" i="6"/>
  <c r="C30" i="6"/>
  <c r="C29" i="6"/>
  <c r="C28" i="6"/>
  <c r="C39" i="1"/>
  <c r="G41" i="1"/>
  <c r="F41" i="1"/>
  <c r="C29" i="1"/>
  <c r="G21" i="1"/>
  <c r="F21" i="1"/>
  <c r="G58" i="11"/>
  <c r="H49" i="13" l="1"/>
  <c r="F30" i="1"/>
  <c r="F32" i="1" s="1"/>
  <c r="G30" i="1"/>
  <c r="G32" i="1" s="1"/>
  <c r="E27" i="1"/>
  <c r="E28" i="1"/>
  <c r="E41" i="1"/>
  <c r="D41" i="1"/>
  <c r="B40" i="1"/>
  <c r="B39" i="1"/>
  <c r="B38" i="1"/>
  <c r="B40" i="11"/>
  <c r="C41" i="1" l="1"/>
  <c r="B41" i="1"/>
  <c r="A3" i="6"/>
  <c r="A2" i="6"/>
  <c r="A1" i="6"/>
  <c r="I17" i="1" l="1"/>
  <c r="I18" i="1"/>
  <c r="I19" i="1"/>
  <c r="I20" i="1"/>
  <c r="I16" i="1"/>
  <c r="I21" i="1" l="1"/>
  <c r="G57" i="11" l="1"/>
  <c r="L32" i="6" l="1"/>
  <c r="L31" i="6"/>
  <c r="L30" i="6"/>
  <c r="L29" i="6"/>
  <c r="L28" i="6"/>
  <c r="L21" i="6"/>
  <c r="L20" i="6"/>
  <c r="L19" i="6"/>
  <c r="L18" i="6"/>
  <c r="L17" i="6"/>
  <c r="L33" i="6" l="1"/>
  <c r="L22" i="6"/>
  <c r="A1" i="1"/>
  <c r="D17" i="11"/>
  <c r="E33" i="6" l="1"/>
  <c r="B33" i="11"/>
  <c r="G54" i="11"/>
  <c r="G55" i="11"/>
  <c r="G53" i="11"/>
  <c r="C25" i="11"/>
  <c r="C31" i="1" s="1"/>
  <c r="G45" i="11" l="1"/>
  <c r="C21" i="11" s="1"/>
  <c r="G56" i="11"/>
  <c r="C23" i="11" s="1"/>
  <c r="G52" i="11"/>
  <c r="C22" i="11" l="1"/>
  <c r="C28" i="1" s="1"/>
  <c r="D29" i="1"/>
  <c r="C27" i="1"/>
  <c r="D27" i="1"/>
  <c r="D28" i="1"/>
  <c r="I28" i="1" l="1"/>
  <c r="C24" i="11"/>
  <c r="D23" i="11" s="1"/>
  <c r="C30" i="1"/>
  <c r="C32" i="1" s="1"/>
  <c r="I29" i="1"/>
  <c r="I27" i="1"/>
  <c r="D31" i="1"/>
  <c r="I31" i="1" s="1"/>
  <c r="D21" i="11" l="1"/>
  <c r="D22" i="11"/>
  <c r="H30" i="1"/>
  <c r="H32" i="1" s="1"/>
  <c r="C26" i="11" l="1"/>
  <c r="H17" i="1"/>
  <c r="H16" i="1"/>
  <c r="H18" i="1"/>
  <c r="H19" i="1"/>
  <c r="H20" i="1"/>
  <c r="E30" i="1"/>
  <c r="E32" i="1" s="1"/>
  <c r="C16" i="11" l="1"/>
  <c r="C15" i="11"/>
  <c r="C14" i="11"/>
  <c r="E18" i="1"/>
  <c r="D18" i="1" s="1"/>
  <c r="E19" i="1"/>
  <c r="D19" i="1" s="1"/>
  <c r="E20" i="1"/>
  <c r="D20" i="1" s="1"/>
  <c r="E17" i="1"/>
  <c r="D17" i="1" s="1"/>
  <c r="E16" i="1"/>
  <c r="D16" i="1" s="1"/>
  <c r="H21" i="1"/>
  <c r="D30" i="1"/>
  <c r="I30" i="1" s="1"/>
  <c r="C19" i="6" l="1"/>
  <c r="C18" i="1"/>
  <c r="C19" i="1"/>
  <c r="C20" i="6"/>
  <c r="C20" i="1"/>
  <c r="C21" i="6"/>
  <c r="C18" i="6"/>
  <c r="C17" i="1"/>
  <c r="C17" i="6"/>
  <c r="C16" i="1"/>
  <c r="D21" i="1"/>
  <c r="E21" i="1"/>
  <c r="D32" i="1"/>
  <c r="C17" i="11"/>
  <c r="C22" i="6" l="1"/>
  <c r="I32" i="1"/>
  <c r="C21" i="1"/>
  <c r="G22" i="6" l="1"/>
  <c r="E22" i="6"/>
  <c r="A2" i="1"/>
  <c r="H33" i="6"/>
  <c r="C33" i="6"/>
  <c r="I22" i="6" l="1"/>
  <c r="G60" i="11"/>
</calcChain>
</file>

<file path=xl/sharedStrings.xml><?xml version="1.0" encoding="utf-8"?>
<sst xmlns="http://schemas.openxmlformats.org/spreadsheetml/2006/main" count="371" uniqueCount="191">
  <si>
    <t>Kuluaruande vorm</t>
  </si>
  <si>
    <t>Projekti aruandlusperiood:</t>
  </si>
  <si>
    <t>Rea nr</t>
  </si>
  <si>
    <t>Kululiik</t>
  </si>
  <si>
    <t>AMIF</t>
  </si>
  <si>
    <t>Kokku</t>
  </si>
  <si>
    <t>Eelarve täitmise %</t>
  </si>
  <si>
    <t>Tööjõukulud</t>
  </si>
  <si>
    <t>2.</t>
  </si>
  <si>
    <t>3.</t>
  </si>
  <si>
    <t>Sihtrühmaga seotud tegevused</t>
  </si>
  <si>
    <t>Projekti tegelikud kulud</t>
  </si>
  <si>
    <t>PROJEKTI KULUD KOKKU</t>
  </si>
  <si>
    <t>Kavandatud eelarve</t>
  </si>
  <si>
    <t>KAUDSED KULUD</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</si>
  <si>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</si>
  <si>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</si>
  <si>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</si>
  <si>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</si>
  <si>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</si>
  <si>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</si>
  <si>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</si>
  <si>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</si>
  <si>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</si>
  <si>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</si>
  <si>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</si>
  <si>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</si>
  <si>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</si>
  <si>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</si>
  <si>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</si>
  <si>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</si>
  <si>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</si>
  <si>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</si>
  <si>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</si>
  <si>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</si>
  <si>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</si>
  <si>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</si>
  <si>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</si>
  <si>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</si>
  <si>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</si>
  <si>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</si>
  <si>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</si>
  <si>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</si>
  <si>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Ühiku hind KM-ga</t>
  </si>
  <si>
    <t>% kogukuludest</t>
  </si>
  <si>
    <t xml:space="preserve">OTSESED KULUD </t>
  </si>
  <si>
    <t>Toetuse saaja:</t>
  </si>
  <si>
    <t>Projekti valdkond:</t>
  </si>
  <si>
    <t>Projekti käigus saadud muud sissetulekud</t>
  </si>
  <si>
    <t>SELGITUS</t>
  </si>
  <si>
    <t>Kuludokumendi väljastaja</t>
  </si>
  <si>
    <t>Kuludokumendi nimetus</t>
  </si>
  <si>
    <t>Kuludokumendi number</t>
  </si>
  <si>
    <t>Kuludokumendi kuupäev</t>
  </si>
  <si>
    <t>Kulu lühikirjeldus</t>
  </si>
  <si>
    <t>4.</t>
  </si>
  <si>
    <t>kuu</t>
  </si>
  <si>
    <t>tk</t>
  </si>
  <si>
    <t>Osakaal %</t>
  </si>
  <si>
    <t>PROJEKTI MAKSUMUS KOKKU</t>
  </si>
  <si>
    <t>Tabel 1. Projekti maksumus ja tulud allikate lõikes (EUR)</t>
  </si>
  <si>
    <t xml:space="preserve">Tööjõukulud kokku </t>
  </si>
  <si>
    <t xml:space="preserve">Tabel 4. Toetuse saaja kinnitus </t>
  </si>
  <si>
    <t>Kulu tasumise kuupäev</t>
  </si>
  <si>
    <t>Projekti kavandatud tulud</t>
  </si>
  <si>
    <t>Tegelikud tulud kokku</t>
  </si>
  <si>
    <t>Maksetaotluse vorm</t>
  </si>
  <si>
    <t>Maksed</t>
  </si>
  <si>
    <t>I</t>
  </si>
  <si>
    <t>II</t>
  </si>
  <si>
    <t>III</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</si>
  <si>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</si>
  <si>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</si>
  <si>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</si>
  <si>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</si>
  <si>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</si>
  <si>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</si>
  <si>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</si>
  <si>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</si>
  <si>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</si>
  <si>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</si>
  <si>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</si>
  <si>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</si>
  <si>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</si>
  <si>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t>päev</t>
  </si>
  <si>
    <t>EL avalikustamise tegevused</t>
  </si>
  <si>
    <t>Sihtrühmadega seotud tegevused</t>
  </si>
  <si>
    <t>Toetuse saaja esindaja</t>
  </si>
  <si>
    <t>Tabel 3. Projekti kulude prognoos valdkondade lõikes (EUR) (kui kohaldub)</t>
  </si>
  <si>
    <t>Tabel 4. Projekti kulude prognoos meetmete lõikes (EUR) (kui kohaldub)</t>
  </si>
  <si>
    <t>Tabel 3. Projekti kulud meetmete lõikes (EUR) (kui kohaldub)</t>
  </si>
  <si>
    <t>Tabel 2. Kuluaruande koond (EUR)</t>
  </si>
  <si>
    <t>Projekti pealkiri:</t>
  </si>
  <si>
    <t>Projekti number:</t>
  </si>
  <si>
    <t>Toetuslepingu number:</t>
  </si>
  <si>
    <t>Tabel 5. Projekti detailne eelarve (EUR)</t>
  </si>
  <si>
    <t>Tabel 2. Projekti kululiikide koondtabel (EUR)</t>
  </si>
  <si>
    <t>Tabel 1. Projekti tulud allikate lõikes (EUR)</t>
  </si>
  <si>
    <t>Varjupaik – vastuvõtt</t>
  </si>
  <si>
    <t>Tagasisaatmine – tagasisaatmismenetlustega kaasnevad meetmed</t>
  </si>
  <si>
    <t>Tagasisaatmismeetmed</t>
  </si>
  <si>
    <t>1.1.</t>
  </si>
  <si>
    <t>1.1.1.</t>
  </si>
  <si>
    <t>1.1.2.</t>
  </si>
  <si>
    <t>1.2.</t>
  </si>
  <si>
    <t>1.2.1.</t>
  </si>
  <si>
    <t>1.2.2.</t>
  </si>
  <si>
    <t>Projektijuhi brutopalk</t>
  </si>
  <si>
    <t>Sotsiaalmaks 33%</t>
  </si>
  <si>
    <t>Töötuskindlustusmaks</t>
  </si>
  <si>
    <t>3.1.</t>
  </si>
  <si>
    <t>Tõlgi lähetuskulud</t>
  </si>
  <si>
    <t>Põhjendatud vajaduse korral on projekti raames ettenähtud ka võimalus lähetada erakorraliselt välisriigis asuv lepinguline tõlk Eestisse tõlketeenuse osutamiseks kohapeal kas PPA ametiruumides või Vao majutuskeskuses</t>
  </si>
  <si>
    <t>Suulise tõlketeenuse osutamine</t>
  </si>
  <si>
    <t>Kirjaliku tõlke teostamine</t>
  </si>
  <si>
    <t>PPA välised tõlgid, lepingulised partnerid, naaberriikide migratsiooniasutused ja tõlketeenuste ettevõtted pakuvad RVK taotlejatele ja tagasipöördujatele menetluse käigus suulise tõlke teenust lepingute raames. Kokku osutatakse teenust vähemalt 100 isikule. Teenuse hinnas sisaldub tõlketeenusemaksumus vastavalt lepingulise partneri poolt esitatud arvele, video-või kõneteenuse hind (kui kohaldub). Menetluse käigus on vajalik teostada tõlketeenust isikule mitu korda, näiteks taotluse vastuvõtmisel, intervjuu läbiviimisel, majutuskeskuses või kinnipidamiskeskuses viibimise ajal, otsuse tutvustamisel jne.</t>
  </si>
  <si>
    <t>RVK taotlejatele ja tagasipöördujatele tõlgitakse arusaadavasse keelde menetlusalane materjal nt õigused ja kohustused, sisekorraeeskirjad jms. Sihtkeeled on eelkõige araabia, dari, vietnami keeled ning ka muud keeled lähtuvalt välismaalaste päritolust.</t>
  </si>
  <si>
    <t>Avalikustamise kulud</t>
  </si>
  <si>
    <t>Trükiste ja kleebiste tellimine, sihtrühma teavitamiseks (1 tellimus terve perioodi peale)</t>
  </si>
  <si>
    <t xml:space="preserve">Toetuse taotleja: </t>
  </si>
  <si>
    <t>Politsei- ja Piirivalveamet</t>
  </si>
  <si>
    <t>Rahvusvahelise kaitse taotlejatele ja tagasipöördujatele tõlketeenuse osutamine</t>
  </si>
  <si>
    <t xml:space="preserve">Projekti pealkiri: </t>
  </si>
  <si>
    <t xml:space="preserve">Projekti planeeritav algus: </t>
  </si>
  <si>
    <t xml:space="preserve">Projekti planeeritav lõpp: </t>
  </si>
  <si>
    <t>0,8% projektijuhi kuupalgast (618*0,8%=4,94)</t>
  </si>
  <si>
    <t>33% projektijuhi brutopalgast (618*33%=203,94</t>
  </si>
  <si>
    <t>Projektijuht võetakse tööle töölepinguga, osaajaga 60 tundi kuus. Esimesed kaks kuud on projekti juhtimiseks planeeritud 01.07.-31.08.2015 60 töötundi kuus, so töömahtu 37,5%, projekti käivitamisel on töömaht suurem. Edaspidi, alates 01.09.2015-31.06.2017 on planeeritud igakuiseks tööajaks projektijuhile 40 tundi kuus. Kuupalk on 618 eurot, brutotasu.</t>
  </si>
  <si>
    <r>
      <t>Projektijuht võetakse tööle töölepinguga, osaajaga max 40 tundi kuus. 01.09.2015-31.06.2017 on töömaht on 24,17% töömaht. Kuupalk on 398,</t>
    </r>
    <r>
      <rPr>
        <sz val="12"/>
        <rFont val="Times New Roman"/>
        <family val="1"/>
        <charset val="186"/>
      </rPr>
      <t>32</t>
    </r>
    <r>
      <rPr>
        <sz val="12"/>
        <color theme="1"/>
        <rFont val="Times New Roman"/>
        <family val="1"/>
        <charset val="186"/>
      </rPr>
      <t xml:space="preserve"> eurot, brutotasu. </t>
    </r>
  </si>
  <si>
    <r>
      <t>0,8% projektijuhi kuupalgast (398</t>
    </r>
    <r>
      <rPr>
        <sz val="12"/>
        <rFont val="Times New Roman"/>
        <family val="1"/>
        <charset val="186"/>
      </rPr>
      <t>,32</t>
    </r>
    <r>
      <rPr>
        <sz val="12"/>
        <color theme="1"/>
        <rFont val="Times New Roman"/>
        <family val="1"/>
        <charset val="186"/>
      </rPr>
      <t>*0,8%=3,19)</t>
    </r>
  </si>
  <si>
    <r>
      <t>33% projektijuhi brutopalgast (398,</t>
    </r>
    <r>
      <rPr>
        <sz val="12"/>
        <rFont val="Times New Roman"/>
        <family val="1"/>
        <charset val="186"/>
      </rPr>
      <t>32</t>
    </r>
    <r>
      <rPr>
        <sz val="12"/>
        <color theme="1"/>
        <rFont val="Times New Roman"/>
        <family val="1"/>
        <charset val="186"/>
      </rPr>
      <t>*33%=131,4</t>
    </r>
    <r>
      <rPr>
        <sz val="12"/>
        <rFont val="Times New Roman"/>
        <family val="1"/>
        <charset val="186"/>
      </rPr>
      <t>5</t>
    </r>
    <r>
      <rPr>
        <sz val="12"/>
        <color theme="1"/>
        <rFont val="Times New Roman"/>
        <family val="1"/>
        <charset val="186"/>
      </rPr>
      <t>)</t>
    </r>
  </si>
  <si>
    <t>2.1.</t>
  </si>
  <si>
    <t>2.2.</t>
  </si>
  <si>
    <t>2.3.</t>
  </si>
  <si>
    <t>Aruandlusperioodi 01/07/2015 - 31/12/2015 kulud</t>
  </si>
  <si>
    <t>Aruandlusperioodi 01/01/2016-30/06/2016 kulud</t>
  </si>
  <si>
    <t xml:space="preserve">Aruandlusperioodi 01/07/2016-31/12/2016 kulud </t>
  </si>
  <si>
    <t xml:space="preserve">Aruandlusperioodi 01/01/2017-30/06/2017 kulud </t>
  </si>
  <si>
    <t>Aruandlusperioodi 01/01/2016 - 30/06/2016 kulud</t>
  </si>
  <si>
    <t>Aruandlusperioodi 01/07/2016 - 31/12/2016 kulud</t>
  </si>
  <si>
    <t>Aruandlusperioodi 01/01/2017 - 30/06/2017 kulud</t>
  </si>
  <si>
    <t>Eelmakse</t>
  </si>
  <si>
    <t>I vahemakse</t>
  </si>
  <si>
    <t>II vahemakse</t>
  </si>
  <si>
    <t>III vahemakse</t>
  </si>
  <si>
    <t>IV</t>
  </si>
  <si>
    <t>4.1.1.1</t>
  </si>
  <si>
    <t>4.1.1.2</t>
  </si>
  <si>
    <t>Maksetaotlus</t>
  </si>
  <si>
    <t>Aruandlusperioodi 01/07/2015-31/12/2015 kulud kokku</t>
  </si>
  <si>
    <t>Aruandlusperioodi 01/01/2016-30/06/2016 kulud kokku</t>
  </si>
  <si>
    <t>Aruandlusperioodi 01/07/2016-31/12/2016 kulud kokku</t>
  </si>
  <si>
    <t>Aruandlusperioodi 01/01/2017-30/06/2017 kulud kokku</t>
  </si>
  <si>
    <t xml:space="preserve">Sihtrühmaga seotud kulud kokku </t>
  </si>
  <si>
    <t>3. EL avalikustamisega seotud kulud</t>
  </si>
  <si>
    <t xml:space="preserve">EL avalikustamisega seotud kulud kokku </t>
  </si>
  <si>
    <t>2. Sihtrühmaga seotud kulud</t>
  </si>
  <si>
    <t>AMIF2015-11</t>
  </si>
  <si>
    <t>Printfield OÜ</t>
  </si>
  <si>
    <t>arve</t>
  </si>
  <si>
    <t>PPA</t>
  </si>
  <si>
    <t>Palgateatis</t>
  </si>
  <si>
    <t>Juuli 2015</t>
  </si>
  <si>
    <t>September 2015</t>
  </si>
  <si>
    <t>Oktoober 2015</t>
  </si>
  <si>
    <t>November 2015</t>
  </si>
  <si>
    <t>Detsember 2015</t>
  </si>
  <si>
    <t>14-8.6/75-1</t>
  </si>
  <si>
    <t>01.07.2015-31.12.2015</t>
  </si>
  <si>
    <t>Joosep Kaasik</t>
  </si>
  <si>
    <t>peadirektori asetäitja arenduse alal</t>
  </si>
  <si>
    <t>Käesolevaga, võttes aluseks toetuslepingu punktid 4.1.2.1. ja 4.1.2.2, taotlen AMIF toetuse vahemakse 21 712,50 euro ja kaasfinantseeringu vahemakse 7 237,50 euro eraldamist lepingu punktis 4.2 nimetatud kontole.</t>
  </si>
  <si>
    <t>4.1.2.1</t>
  </si>
  <si>
    <t>4.1.2.2</t>
  </si>
  <si>
    <t>4.1.2.3</t>
  </si>
  <si>
    <t>4.1.2.4</t>
  </si>
  <si>
    <t>4.1.2.6</t>
  </si>
  <si>
    <t>4.1.2.5</t>
  </si>
  <si>
    <t>(allkirjastatud digitaalselt)</t>
  </si>
  <si>
    <t>"Kinnipidamiskeskuse sisekorraeeskiri" kirjalik tõlge inglise-gruusia</t>
  </si>
  <si>
    <t>"Kinnipidamiskeskuse sisekorraeeskiri" distsiplinaarmenetluse protokolli kirjalk tõlge eesti-gruusia</t>
  </si>
  <si>
    <t>Juuli, august 2015</t>
  </si>
  <si>
    <t>7.08.2015 ja 7.09.2015</t>
  </si>
  <si>
    <t>7.08.2015 ja 7.09.2016</t>
  </si>
  <si>
    <t>7.08.2015 ja 7.09.2017</t>
  </si>
  <si>
    <t>7.08.2015 ja 7.09.2018</t>
  </si>
  <si>
    <t>Töötaja netotasu</t>
  </si>
  <si>
    <t>Töötasust kinnipeetud maksud (töötuskindlustus, kogumispension, üksikisiku tulumaks)</t>
  </si>
  <si>
    <t>Tööandja sotsiaalmaks</t>
  </si>
  <si>
    <t>Tööandja töötuskindlustus</t>
  </si>
  <si>
    <t>Oktoober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</si>
</sst>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i/>
      <sz val="12"/>
      <color rgb="FFFF0000"/>
      <name val="Times New Roman"/>
      <family val="1"/>
      <charset val="186"/>
    </font>
  </fonts>
  <fills count="7">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201">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9" fillId="0" borderId="0" xfId="1" applyFont="1"/>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16" fontId="3" fillId="0" borderId="1" xfId="0" applyNumberFormat="1" applyFont="1" applyBorder="1" applyProtection="1">
      <protection locked="0" hidden="1"/>
    </xf>
    <xf numFmtId="0" fontId="3" fillId="0" borderId="1"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6" fillId="0" borderId="0" xfId="0" applyFont="1" applyProtection="1">
      <protection hidden="1"/>
    </xf>
    <xf numFmtId="0" fontId="2" fillId="3" borderId="1"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2" fontId="0" fillId="0" borderId="0" xfId="0" applyNumberFormat="1"/>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3" fillId="4" borderId="1" xfId="0" applyNumberFormat="1" applyFont="1" applyFill="1" applyBorder="1" applyProtection="1">
      <protection locked="0" hidden="1"/>
    </xf>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2" fillId="0" borderId="0" xfId="0" applyFont="1" applyBorder="1" applyProtection="1">
      <protection hidden="1"/>
    </xf>
    <xf numFmtId="0" fontId="10" fillId="0" borderId="0" xfId="0" applyFont="1"/>
    <xf numFmtId="4" fontId="3" fillId="2" borderId="1" xfId="0" applyNumberFormat="1" applyFont="1" applyFill="1" applyBorder="1" applyProtection="1">
      <protection locked="0" hidden="1"/>
    </xf>
    <xf numFmtId="4" fontId="2" fillId="0" borderId="0" xfId="0" applyNumberFormat="1" applyFont="1" applyFill="1" applyBorder="1" applyProtection="1">
      <protection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9" fillId="0" borderId="0" xfId="0" applyFont="1" applyFill="1"/>
    <xf numFmtId="0" fontId="11" fillId="0" borderId="0" xfId="0" applyFont="1"/>
    <xf numFmtId="0" fontId="11" fillId="0" borderId="0" xfId="0" applyFont="1" applyProtection="1">
      <protection hidden="1"/>
    </xf>
    <xf numFmtId="0" fontId="2" fillId="0" borderId="1" xfId="0" applyFont="1" applyBorder="1" applyAlignment="1" applyProtection="1">
      <alignment wrapText="1"/>
      <protection hidden="1"/>
    </xf>
    <xf numFmtId="0" fontId="2" fillId="0" borderId="1" xfId="0" applyFont="1" applyBorder="1" applyAlignment="1" applyProtection="1">
      <alignment wrapText="1"/>
      <protection locked="0" hidden="1"/>
    </xf>
    <xf numFmtId="0" fontId="3" fillId="0" borderId="0" xfId="0" applyFont="1" applyBorder="1" applyProtection="1">
      <protection locked="0" hidden="1"/>
    </xf>
    <xf numFmtId="0" fontId="3" fillId="0" borderId="0" xfId="0" applyFont="1" applyBorder="1" applyAlignment="1" applyProtection="1">
      <alignment wrapText="1"/>
      <protection locked="0" hidden="1"/>
    </xf>
    <xf numFmtId="4" fontId="2" fillId="0" borderId="0" xfId="0" applyNumberFormat="1" applyFont="1" applyProtection="1">
      <protection locked="0" hidden="1"/>
    </xf>
    <xf numFmtId="4" fontId="12" fillId="0" borderId="0" xfId="0" applyNumberFormat="1" applyFont="1" applyProtection="1">
      <protection hidden="1"/>
    </xf>
    <xf numFmtId="4" fontId="12" fillId="0" borderId="0" xfId="0" applyNumberFormat="1" applyFont="1" applyProtection="1">
      <protection locked="0" hidden="1"/>
    </xf>
    <xf numFmtId="1" fontId="2" fillId="0" borderId="0" xfId="0" applyNumberFormat="1" applyFont="1" applyProtection="1">
      <protection hidden="1"/>
    </xf>
    <xf numFmtId="1" fontId="0" fillId="0" borderId="0" xfId="0" applyNumberFormat="1" applyProtection="1">
      <protection hidden="1"/>
    </xf>
    <xf numFmtId="1" fontId="12" fillId="0" borderId="0" xfId="0" applyNumberFormat="1" applyFont="1" applyProtection="1">
      <protection hidden="1"/>
    </xf>
    <xf numFmtId="1" fontId="12" fillId="0" borderId="0" xfId="0" applyNumberFormat="1" applyFont="1" applyProtection="1">
      <protection locked="0" hidden="1"/>
    </xf>
    <xf numFmtId="1" fontId="6" fillId="0" borderId="0" xfId="0" applyNumberFormat="1" applyFont="1" applyProtection="1">
      <protection locked="0" hidden="1"/>
    </xf>
    <xf numFmtId="1" fontId="6" fillId="0" borderId="0" xfId="0" applyNumberFormat="1" applyFont="1" applyProtection="1">
      <protection hidden="1"/>
    </xf>
    <xf numFmtId="1" fontId="2" fillId="0" borderId="0" xfId="0" applyNumberFormat="1" applyFont="1" applyProtection="1">
      <protection locked="0"/>
    </xf>
    <xf numFmtId="4" fontId="2" fillId="0" borderId="0" xfId="0" applyNumberFormat="1" applyFont="1" applyProtection="1">
      <protection hidden="1"/>
    </xf>
    <xf numFmtId="4" fontId="7" fillId="0" borderId="0" xfId="0" applyNumberFormat="1" applyFont="1" applyProtection="1">
      <protection hidden="1"/>
    </xf>
    <xf numFmtId="4" fontId="2" fillId="0" borderId="0" xfId="0" applyNumberFormat="1" applyFont="1" applyProtection="1">
      <protection locked="0"/>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14" fontId="3" fillId="0" borderId="0" xfId="0" applyNumberFormat="1" applyFont="1" applyBorder="1" applyAlignment="1" applyProtection="1">
      <alignment horizontal="left"/>
      <protection locked="0" hidden="1"/>
    </xf>
    <xf numFmtId="4" fontId="2" fillId="0" borderId="2" xfId="0" applyNumberFormat="1" applyFont="1" applyBorder="1" applyProtection="1">
      <protection locked="0" hidden="1"/>
    </xf>
    <xf numFmtId="4" fontId="3" fillId="3" borderId="2" xfId="0" applyNumberFormat="1" applyFont="1" applyFill="1" applyBorder="1"/>
    <xf numFmtId="4" fontId="2" fillId="3" borderId="1" xfId="0" applyNumberFormat="1" applyFont="1" applyFill="1" applyBorder="1"/>
    <xf numFmtId="4" fontId="0" fillId="0" borderId="0" xfId="0" applyNumberFormat="1"/>
    <xf numFmtId="0" fontId="11" fillId="0" borderId="0" xfId="0" applyFont="1" applyProtection="1">
      <protection locked="0" hidden="1"/>
    </xf>
    <xf numFmtId="1" fontId="2" fillId="0" borderId="1" xfId="0" applyNumberFormat="1" applyFont="1" applyBorder="1" applyProtection="1">
      <protection locked="0" hidden="1"/>
    </xf>
    <xf numFmtId="0" fontId="2" fillId="0" borderId="1" xfId="0" applyNumberFormat="1" applyFont="1" applyBorder="1" applyProtection="1">
      <protection locked="0" hidden="1"/>
    </xf>
    <xf numFmtId="49" fontId="2" fillId="0" borderId="1" xfId="0" applyNumberFormat="1" applyFont="1" applyBorder="1" applyProtection="1">
      <protection locked="0" hidden="1"/>
    </xf>
    <xf numFmtId="0" fontId="0" fillId="0" borderId="0" xfId="0" applyFont="1"/>
    <xf numFmtId="0" fontId="2" fillId="0" borderId="1" xfId="0" applyFont="1" applyBorder="1" applyAlignment="1" applyProtection="1">
      <alignment horizontal="center"/>
      <protection locked="0" hidden="1"/>
    </xf>
    <xf numFmtId="0" fontId="2" fillId="0" borderId="3" xfId="0" applyFont="1" applyBorder="1" applyProtection="1">
      <protection locked="0" hidden="1"/>
    </xf>
    <xf numFmtId="0" fontId="2" fillId="0" borderId="4" xfId="0" applyFont="1" applyBorder="1" applyAlignment="1" applyProtection="1">
      <alignment wrapText="1"/>
      <protection locked="0" hidden="1"/>
    </xf>
    <xf numFmtId="14" fontId="2" fillId="0" borderId="1" xfId="0" applyNumberFormat="1" applyFont="1" applyBorder="1" applyAlignment="1" applyProtection="1">
      <alignment wrapText="1"/>
      <protection locked="0" hidden="1"/>
    </xf>
    <xf numFmtId="14" fontId="2" fillId="0" borderId="16" xfId="0" applyNumberFormat="1" applyFont="1" applyBorder="1" applyProtection="1">
      <protection locked="0" hidden="1"/>
    </xf>
    <xf numFmtId="0" fontId="4" fillId="0" borderId="10"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14" xfId="0" applyFont="1" applyFill="1" applyBorder="1" applyAlignment="1" applyProtection="1">
      <alignment horizontal="center"/>
      <protection hidden="1"/>
    </xf>
    <xf numFmtId="0" fontId="3" fillId="2" borderId="10" xfId="0" applyFont="1" applyFill="1" applyBorder="1" applyAlignment="1" applyProtection="1">
      <alignment horizontal="center"/>
      <protection hidden="1"/>
    </xf>
    <xf numFmtId="0" fontId="3" fillId="2" borderId="15" xfId="0" applyFont="1" applyFill="1" applyBorder="1" applyAlignment="1" applyProtection="1">
      <alignment horizontal="center"/>
      <protection hidden="1"/>
    </xf>
    <xf numFmtId="0" fontId="3" fillId="2" borderId="5"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5" xfId="0" applyFont="1" applyFill="1" applyBorder="1" applyAlignment="1" applyProtection="1">
      <alignment horizontal="center" wrapText="1"/>
      <protection hidden="1"/>
    </xf>
    <xf numFmtId="0" fontId="3" fillId="2" borderId="6" xfId="0" applyFont="1" applyFill="1" applyBorder="1" applyAlignment="1" applyProtection="1">
      <alignment horizontal="center" wrapText="1"/>
      <protection hidden="1"/>
    </xf>
    <xf numFmtId="9" fontId="3" fillId="2" borderId="5" xfId="0" applyNumberFormat="1" applyFont="1" applyFill="1" applyBorder="1" applyAlignment="1" applyProtection="1">
      <alignment horizontal="center" vertical="center"/>
      <protection hidden="1"/>
    </xf>
    <xf numFmtId="9" fontId="3" fillId="2" borderId="6" xfId="0" applyNumberFormat="1" applyFont="1" applyFill="1" applyBorder="1" applyAlignment="1" applyProtection="1">
      <alignment horizontal="center" vertical="center"/>
      <protection hidden="1"/>
    </xf>
    <xf numFmtId="0" fontId="1" fillId="0" borderId="0" xfId="0" applyFont="1" applyAlignment="1">
      <alignment horizontal="left"/>
    </xf>
    <xf numFmtId="0" fontId="0" fillId="0" borderId="0" xfId="0" applyAlignment="1">
      <alignment horizontal="left"/>
    </xf>
    <xf numFmtId="0" fontId="3" fillId="2" borderId="1" xfId="0" applyFont="1" applyFill="1" applyBorder="1" applyAlignment="1" applyProtection="1">
      <alignment horizontal="center"/>
      <protection hidden="1"/>
    </xf>
    <xf numFmtId="9" fontId="3" fillId="2" borderId="5" xfId="0" applyNumberFormat="1" applyFont="1" applyFill="1" applyBorder="1" applyAlignment="1" applyProtection="1">
      <alignment horizontal="center" vertical="center" wrapText="1"/>
      <protection hidden="1"/>
    </xf>
    <xf numFmtId="9" fontId="3" fillId="2" borderId="6" xfId="0" applyNumberFormat="1" applyFont="1" applyFill="1" applyBorder="1" applyAlignment="1" applyProtection="1">
      <alignment horizontal="center" vertical="center" wrapText="1"/>
      <protection hidden="1"/>
    </xf>
    <xf numFmtId="9" fontId="3" fillId="2" borderId="1" xfId="0" applyNumberFormat="1" applyFont="1" applyFill="1" applyBorder="1" applyAlignment="1" applyProtection="1">
      <alignment horizontal="center" vertical="center"/>
      <protection hidden="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10" xfId="0" applyFont="1" applyBorder="1" applyAlignment="1" applyProtection="1">
      <alignment horizontal="left"/>
      <protection locked="0"/>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cellXfs>
  <cellStyles count="2">
    <cellStyle name="Hyperlink" xfId="1" builtinId="8"/>
    <cellStyle name="Normal" xfId="0" builtinId="0"/>
  </cellStyles>
  <dxfs count="42">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84666</xdr:colOff>
      <xdr:row>5</xdr:row>
      <xdr:rowOff>42333</xdr:rowOff>
    </xdr:from>
    <xdr:to>
      <xdr:col>2</xdr:col>
      <xdr:colOff>1320450</xdr:colOff>
      <xdr:row>9</xdr:row>
      <xdr:rowOff>75951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833" y="645583"/>
          <a:ext cx="1235784" cy="837952"/>
        </a:xfrm>
        <a:prstGeom prst="rect">
          <a:avLst/>
        </a:prstGeom>
      </xdr:spPr>
    </xdr:pic>
    <xdr:clientData/>
  </xdr:twoCellAnchor>
  <xdr:twoCellAnchor editAs="oneCell">
    <xdr:from>
      <xdr:col>2</xdr:col>
      <xdr:colOff>1481665</xdr:colOff>
      <xdr:row>5</xdr:row>
      <xdr:rowOff>76573</xdr:rowOff>
    </xdr:from>
    <xdr:to>
      <xdr:col>4</xdr:col>
      <xdr:colOff>286370</xdr:colOff>
      <xdr:row>9</xdr:row>
      <xdr:rowOff>80283</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8832" y="679823"/>
          <a:ext cx="1672788" cy="80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7</xdr:col>
      <xdr:colOff>1208016</xdr:colOff>
      <xdr:row>5</xdr:row>
      <xdr:rowOff>171450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3475" y="400050"/>
          <a:ext cx="1208016" cy="771525"/>
        </a:xfrm>
        <a:prstGeom prst="rect">
          <a:avLst/>
        </a:prstGeom>
      </xdr:spPr>
    </xdr:pic>
    <xdr:clientData/>
  </xdr:twoCellAnchor>
  <xdr:twoCellAnchor editAs="oneCell">
    <xdr:from>
      <xdr:col>5</xdr:col>
      <xdr:colOff>0</xdr:colOff>
      <xdr:row>2</xdr:row>
      <xdr:rowOff>0</xdr:rowOff>
    </xdr:from>
    <xdr:to>
      <xdr:col>6</xdr:col>
      <xdr:colOff>123824</xdr:colOff>
      <xdr:row>5</xdr:row>
      <xdr:rowOff>171553</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400050"/>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409575</xdr:colOff>
      <xdr:row>2</xdr:row>
      <xdr:rowOff>85726</xdr:rowOff>
    </xdr:from>
    <xdr:to>
      <xdr:col>6</xdr:col>
      <xdr:colOff>800099</xdr:colOff>
      <xdr:row>6</xdr:row>
      <xdr:rowOff>57254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7725" y="485776"/>
          <a:ext cx="1600199" cy="771628"/>
        </a:xfrm>
        <a:prstGeom prst="rect">
          <a:avLst/>
        </a:prstGeom>
      </xdr:spPr>
    </xdr:pic>
    <xdr:clientData/>
  </xdr:twoCellAnchor>
  <xdr:twoCellAnchor editAs="oneCell">
    <xdr:from>
      <xdr:col>7</xdr:col>
      <xdr:colOff>504825</xdr:colOff>
      <xdr:row>2</xdr:row>
      <xdr:rowOff>57150</xdr:rowOff>
    </xdr:from>
    <xdr:to>
      <xdr:col>8</xdr:col>
      <xdr:colOff>446016</xdr:colOff>
      <xdr:row>6</xdr:row>
      <xdr:rowOff>28575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82325" y="457200"/>
          <a:ext cx="1255641"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63"/>
  <sheetViews>
    <sheetView zoomScale="90" zoomScaleNormal="90" workbookViewId="0">
      <selection activeCell="F49" sqref="F49"/>
    </sheetView>
  </sheetViews>
  <sheetFormatPr defaultRowHeight="15.75" x14ac:dyDescent="0.25"/>
  <cols>
    <col min="1" max="1" width="30" style="24" customWidth="1"/>
    <col min="2" max="2" width="42.7109375" style="24" customWidth="1"/>
    <col min="3" max="3" width="25" style="24" customWidth="1"/>
    <col min="4" max="4" width="18" style="24" customWidth="1"/>
    <col min="5" max="5" width="12.28515625" style="24" bestFit="1" customWidth="1"/>
    <col min="6" max="6" width="21.28515625" style="24" customWidth="1"/>
    <col min="7" max="7" width="11.28515625" style="24" customWidth="1"/>
    <col min="8" max="8" width="25.7109375" style="108" customWidth="1"/>
    <col min="9" max="9" width="9.85546875" style="111" bestFit="1" customWidth="1"/>
    <col min="10" max="10" width="12.5703125" style="111" customWidth="1"/>
    <col min="11" max="13" width="9.140625" style="24"/>
    <col min="14" max="14" width="11.28515625" style="24" bestFit="1" customWidth="1"/>
    <col min="15" max="256" width="9.140625" style="24"/>
    <col min="257" max="257" width="32.140625" style="24" bestFit="1" customWidth="1"/>
    <col min="258" max="258" width="21.42578125" style="24" bestFit="1" customWidth="1"/>
    <col min="259" max="259" width="11.5703125" style="24" bestFit="1" customWidth="1"/>
    <col min="260" max="260" width="12.28515625" style="24" bestFit="1" customWidth="1"/>
    <col min="261" max="261" width="10.5703125" style="24" bestFit="1" customWidth="1"/>
    <col min="262" max="263" width="9.140625" style="24"/>
    <col min="264" max="264" width="15.85546875" style="24" customWidth="1"/>
    <col min="265" max="512" width="9.140625" style="24"/>
    <col min="513" max="513" width="32.140625" style="24" bestFit="1" customWidth="1"/>
    <col min="514" max="514" width="21.42578125" style="24" bestFit="1" customWidth="1"/>
    <col min="515" max="515" width="11.5703125" style="24" bestFit="1" customWidth="1"/>
    <col min="516" max="516" width="12.28515625" style="24" bestFit="1" customWidth="1"/>
    <col min="517" max="517" width="10.5703125" style="24" bestFit="1" customWidth="1"/>
    <col min="518" max="519" width="9.140625" style="24"/>
    <col min="520" max="520" width="15.85546875" style="24" customWidth="1"/>
    <col min="521" max="768" width="9.140625" style="24"/>
    <col min="769" max="769" width="32.140625" style="24" bestFit="1" customWidth="1"/>
    <col min="770" max="770" width="21.42578125" style="24" bestFit="1" customWidth="1"/>
    <col min="771" max="771" width="11.5703125" style="24" bestFit="1" customWidth="1"/>
    <col min="772" max="772" width="12.28515625" style="24" bestFit="1" customWidth="1"/>
    <col min="773" max="773" width="10.5703125" style="24" bestFit="1" customWidth="1"/>
    <col min="774" max="775" width="9.140625" style="24"/>
    <col min="776" max="776" width="15.85546875" style="24" customWidth="1"/>
    <col min="777" max="1024" width="9.140625" style="24"/>
    <col min="1025" max="1025" width="32.140625" style="24" bestFit="1" customWidth="1"/>
    <col min="1026" max="1026" width="21.42578125" style="24" bestFit="1" customWidth="1"/>
    <col min="1027" max="1027" width="11.5703125" style="24" bestFit="1" customWidth="1"/>
    <col min="1028" max="1028" width="12.28515625" style="24" bestFit="1" customWidth="1"/>
    <col min="1029" max="1029" width="10.5703125" style="24" bestFit="1" customWidth="1"/>
    <col min="1030" max="1031" width="9.140625" style="24"/>
    <col min="1032" max="1032" width="15.85546875" style="24" customWidth="1"/>
    <col min="1033" max="1280" width="9.140625" style="24"/>
    <col min="1281" max="1281" width="32.140625" style="24" bestFit="1" customWidth="1"/>
    <col min="1282" max="1282" width="21.42578125" style="24" bestFit="1" customWidth="1"/>
    <col min="1283" max="1283" width="11.5703125" style="24" bestFit="1" customWidth="1"/>
    <col min="1284" max="1284" width="12.28515625" style="24" bestFit="1" customWidth="1"/>
    <col min="1285" max="1285" width="10.5703125" style="24" bestFit="1" customWidth="1"/>
    <col min="1286" max="1287" width="9.140625" style="24"/>
    <col min="1288" max="1288" width="15.85546875" style="24" customWidth="1"/>
    <col min="1289" max="1536" width="9.140625" style="24"/>
    <col min="1537" max="1537" width="32.140625" style="24" bestFit="1" customWidth="1"/>
    <col min="1538" max="1538" width="21.42578125" style="24" bestFit="1" customWidth="1"/>
    <col min="1539" max="1539" width="11.5703125" style="24" bestFit="1" customWidth="1"/>
    <col min="1540" max="1540" width="12.28515625" style="24" bestFit="1" customWidth="1"/>
    <col min="1541" max="1541" width="10.5703125" style="24" bestFit="1" customWidth="1"/>
    <col min="1542" max="1543" width="9.140625" style="24"/>
    <col min="1544" max="1544" width="15.85546875" style="24" customWidth="1"/>
    <col min="1545" max="1792" width="9.140625" style="24"/>
    <col min="1793" max="1793" width="32.140625" style="24" bestFit="1" customWidth="1"/>
    <col min="1794" max="1794" width="21.42578125" style="24" bestFit="1" customWidth="1"/>
    <col min="1795" max="1795" width="11.5703125" style="24" bestFit="1" customWidth="1"/>
    <col min="1796" max="1796" width="12.28515625" style="24" bestFit="1" customWidth="1"/>
    <col min="1797" max="1797" width="10.5703125" style="24" bestFit="1" customWidth="1"/>
    <col min="1798" max="1799" width="9.140625" style="24"/>
    <col min="1800" max="1800" width="15.85546875" style="24" customWidth="1"/>
    <col min="1801" max="2048" width="9.140625" style="24"/>
    <col min="2049" max="2049" width="32.140625" style="24" bestFit="1" customWidth="1"/>
    <col min="2050" max="2050" width="21.42578125" style="24" bestFit="1" customWidth="1"/>
    <col min="2051" max="2051" width="11.5703125" style="24" bestFit="1" customWidth="1"/>
    <col min="2052" max="2052" width="12.28515625" style="24" bestFit="1" customWidth="1"/>
    <col min="2053" max="2053" width="10.5703125" style="24" bestFit="1" customWidth="1"/>
    <col min="2054" max="2055" width="9.140625" style="24"/>
    <col min="2056" max="2056" width="15.85546875" style="24" customWidth="1"/>
    <col min="2057" max="2304" width="9.140625" style="24"/>
    <col min="2305" max="2305" width="32.140625" style="24" bestFit="1" customWidth="1"/>
    <col min="2306" max="2306" width="21.42578125" style="24" bestFit="1" customWidth="1"/>
    <col min="2307" max="2307" width="11.5703125" style="24" bestFit="1" customWidth="1"/>
    <col min="2308" max="2308" width="12.28515625" style="24" bestFit="1" customWidth="1"/>
    <col min="2309" max="2309" width="10.5703125" style="24" bestFit="1" customWidth="1"/>
    <col min="2310" max="2311" width="9.140625" style="24"/>
    <col min="2312" max="2312" width="15.85546875" style="24" customWidth="1"/>
    <col min="2313" max="2560" width="9.140625" style="24"/>
    <col min="2561" max="2561" width="32.140625" style="24" bestFit="1" customWidth="1"/>
    <col min="2562" max="2562" width="21.42578125" style="24" bestFit="1" customWidth="1"/>
    <col min="2563" max="2563" width="11.5703125" style="24" bestFit="1" customWidth="1"/>
    <col min="2564" max="2564" width="12.28515625" style="24" bestFit="1" customWidth="1"/>
    <col min="2565" max="2565" width="10.5703125" style="24" bestFit="1" customWidth="1"/>
    <col min="2566" max="2567" width="9.140625" style="24"/>
    <col min="2568" max="2568" width="15.85546875" style="24" customWidth="1"/>
    <col min="2569" max="2816" width="9.140625" style="24"/>
    <col min="2817" max="2817" width="32.140625" style="24" bestFit="1" customWidth="1"/>
    <col min="2818" max="2818" width="21.42578125" style="24" bestFit="1" customWidth="1"/>
    <col min="2819" max="2819" width="11.5703125" style="24" bestFit="1" customWidth="1"/>
    <col min="2820" max="2820" width="12.28515625" style="24" bestFit="1" customWidth="1"/>
    <col min="2821" max="2821" width="10.5703125" style="24" bestFit="1" customWidth="1"/>
    <col min="2822" max="2823" width="9.140625" style="24"/>
    <col min="2824" max="2824" width="15.85546875" style="24" customWidth="1"/>
    <col min="2825" max="3072" width="9.140625" style="24"/>
    <col min="3073" max="3073" width="32.140625" style="24" bestFit="1" customWidth="1"/>
    <col min="3074" max="3074" width="21.42578125" style="24" bestFit="1" customWidth="1"/>
    <col min="3075" max="3075" width="11.5703125" style="24" bestFit="1" customWidth="1"/>
    <col min="3076" max="3076" width="12.28515625" style="24" bestFit="1" customWidth="1"/>
    <col min="3077" max="3077" width="10.5703125" style="24" bestFit="1" customWidth="1"/>
    <col min="3078" max="3079" width="9.140625" style="24"/>
    <col min="3080" max="3080" width="15.85546875" style="24" customWidth="1"/>
    <col min="3081" max="3328" width="9.140625" style="24"/>
    <col min="3329" max="3329" width="32.140625" style="24" bestFit="1" customWidth="1"/>
    <col min="3330" max="3330" width="21.42578125" style="24" bestFit="1" customWidth="1"/>
    <col min="3331" max="3331" width="11.5703125" style="24" bestFit="1" customWidth="1"/>
    <col min="3332" max="3332" width="12.28515625" style="24" bestFit="1" customWidth="1"/>
    <col min="3333" max="3333" width="10.5703125" style="24" bestFit="1" customWidth="1"/>
    <col min="3334" max="3335" width="9.140625" style="24"/>
    <col min="3336" max="3336" width="15.85546875" style="24" customWidth="1"/>
    <col min="3337" max="3584" width="9.140625" style="24"/>
    <col min="3585" max="3585" width="32.140625" style="24" bestFit="1" customWidth="1"/>
    <col min="3586" max="3586" width="21.42578125" style="24" bestFit="1" customWidth="1"/>
    <col min="3587" max="3587" width="11.5703125" style="24" bestFit="1" customWidth="1"/>
    <col min="3588" max="3588" width="12.28515625" style="24" bestFit="1" customWidth="1"/>
    <col min="3589" max="3589" width="10.5703125" style="24" bestFit="1" customWidth="1"/>
    <col min="3590" max="3591" width="9.140625" style="24"/>
    <col min="3592" max="3592" width="15.85546875" style="24" customWidth="1"/>
    <col min="3593" max="3840" width="9.140625" style="24"/>
    <col min="3841" max="3841" width="32.140625" style="24" bestFit="1" customWidth="1"/>
    <col min="3842" max="3842" width="21.42578125" style="24" bestFit="1" customWidth="1"/>
    <col min="3843" max="3843" width="11.5703125" style="24" bestFit="1" customWidth="1"/>
    <col min="3844" max="3844" width="12.28515625" style="24" bestFit="1" customWidth="1"/>
    <col min="3845" max="3845" width="10.5703125" style="24" bestFit="1" customWidth="1"/>
    <col min="3846" max="3847" width="9.140625" style="24"/>
    <col min="3848" max="3848" width="15.85546875" style="24" customWidth="1"/>
    <col min="3849" max="4096" width="9.140625" style="24"/>
    <col min="4097" max="4097" width="32.140625" style="24" bestFit="1" customWidth="1"/>
    <col min="4098" max="4098" width="21.42578125" style="24" bestFit="1" customWidth="1"/>
    <col min="4099" max="4099" width="11.5703125" style="24" bestFit="1" customWidth="1"/>
    <col min="4100" max="4100" width="12.28515625" style="24" bestFit="1" customWidth="1"/>
    <col min="4101" max="4101" width="10.5703125" style="24" bestFit="1" customWidth="1"/>
    <col min="4102" max="4103" width="9.140625" style="24"/>
    <col min="4104" max="4104" width="15.85546875" style="24" customWidth="1"/>
    <col min="4105" max="4352" width="9.140625" style="24"/>
    <col min="4353" max="4353" width="32.140625" style="24" bestFit="1" customWidth="1"/>
    <col min="4354" max="4354" width="21.42578125" style="24" bestFit="1" customWidth="1"/>
    <col min="4355" max="4355" width="11.5703125" style="24" bestFit="1" customWidth="1"/>
    <col min="4356" max="4356" width="12.28515625" style="24" bestFit="1" customWidth="1"/>
    <col min="4357" max="4357" width="10.5703125" style="24" bestFit="1" customWidth="1"/>
    <col min="4358" max="4359" width="9.140625" style="24"/>
    <col min="4360" max="4360" width="15.85546875" style="24" customWidth="1"/>
    <col min="4361" max="4608" width="9.140625" style="24"/>
    <col min="4609" max="4609" width="32.140625" style="24" bestFit="1" customWidth="1"/>
    <col min="4610" max="4610" width="21.42578125" style="24" bestFit="1" customWidth="1"/>
    <col min="4611" max="4611" width="11.5703125" style="24" bestFit="1" customWidth="1"/>
    <col min="4612" max="4612" width="12.28515625" style="24" bestFit="1" customWidth="1"/>
    <col min="4613" max="4613" width="10.5703125" style="24" bestFit="1" customWidth="1"/>
    <col min="4614" max="4615" width="9.140625" style="24"/>
    <col min="4616" max="4616" width="15.85546875" style="24" customWidth="1"/>
    <col min="4617" max="4864" width="9.140625" style="24"/>
    <col min="4865" max="4865" width="32.140625" style="24" bestFit="1" customWidth="1"/>
    <col min="4866" max="4866" width="21.42578125" style="24" bestFit="1" customWidth="1"/>
    <col min="4867" max="4867" width="11.5703125" style="24" bestFit="1" customWidth="1"/>
    <col min="4868" max="4868" width="12.28515625" style="24" bestFit="1" customWidth="1"/>
    <col min="4869" max="4869" width="10.5703125" style="24" bestFit="1" customWidth="1"/>
    <col min="4870" max="4871" width="9.140625" style="24"/>
    <col min="4872" max="4872" width="15.85546875" style="24" customWidth="1"/>
    <col min="4873" max="5120" width="9.140625" style="24"/>
    <col min="5121" max="5121" width="32.140625" style="24" bestFit="1" customWidth="1"/>
    <col min="5122" max="5122" width="21.42578125" style="24" bestFit="1" customWidth="1"/>
    <col min="5123" max="5123" width="11.5703125" style="24" bestFit="1" customWidth="1"/>
    <col min="5124" max="5124" width="12.28515625" style="24" bestFit="1" customWidth="1"/>
    <col min="5125" max="5125" width="10.5703125" style="24" bestFit="1" customWidth="1"/>
    <col min="5126" max="5127" width="9.140625" style="24"/>
    <col min="5128" max="5128" width="15.85546875" style="24" customWidth="1"/>
    <col min="5129" max="5376" width="9.140625" style="24"/>
    <col min="5377" max="5377" width="32.140625" style="24" bestFit="1" customWidth="1"/>
    <col min="5378" max="5378" width="21.42578125" style="24" bestFit="1" customWidth="1"/>
    <col min="5379" max="5379" width="11.5703125" style="24" bestFit="1" customWidth="1"/>
    <col min="5380" max="5380" width="12.28515625" style="24" bestFit="1" customWidth="1"/>
    <col min="5381" max="5381" width="10.5703125" style="24" bestFit="1" customWidth="1"/>
    <col min="5382" max="5383" width="9.140625" style="24"/>
    <col min="5384" max="5384" width="15.85546875" style="24" customWidth="1"/>
    <col min="5385" max="5632" width="9.140625" style="24"/>
    <col min="5633" max="5633" width="32.140625" style="24" bestFit="1" customWidth="1"/>
    <col min="5634" max="5634" width="21.42578125" style="24" bestFit="1" customWidth="1"/>
    <col min="5635" max="5635" width="11.5703125" style="24" bestFit="1" customWidth="1"/>
    <col min="5636" max="5636" width="12.28515625" style="24" bestFit="1" customWidth="1"/>
    <col min="5637" max="5637" width="10.5703125" style="24" bestFit="1" customWidth="1"/>
    <col min="5638" max="5639" width="9.140625" style="24"/>
    <col min="5640" max="5640" width="15.85546875" style="24" customWidth="1"/>
    <col min="5641" max="5888" width="9.140625" style="24"/>
    <col min="5889" max="5889" width="32.140625" style="24" bestFit="1" customWidth="1"/>
    <col min="5890" max="5890" width="21.42578125" style="24" bestFit="1" customWidth="1"/>
    <col min="5891" max="5891" width="11.5703125" style="24" bestFit="1" customWidth="1"/>
    <col min="5892" max="5892" width="12.28515625" style="24" bestFit="1" customWidth="1"/>
    <col min="5893" max="5893" width="10.5703125" style="24" bestFit="1" customWidth="1"/>
    <col min="5894" max="5895" width="9.140625" style="24"/>
    <col min="5896" max="5896" width="15.85546875" style="24" customWidth="1"/>
    <col min="5897" max="6144" width="9.140625" style="24"/>
    <col min="6145" max="6145" width="32.140625" style="24" bestFit="1" customWidth="1"/>
    <col min="6146" max="6146" width="21.42578125" style="24" bestFit="1" customWidth="1"/>
    <col min="6147" max="6147" width="11.5703125" style="24" bestFit="1" customWidth="1"/>
    <col min="6148" max="6148" width="12.28515625" style="24" bestFit="1" customWidth="1"/>
    <col min="6149" max="6149" width="10.5703125" style="24" bestFit="1" customWidth="1"/>
    <col min="6150" max="6151" width="9.140625" style="24"/>
    <col min="6152" max="6152" width="15.85546875" style="24" customWidth="1"/>
    <col min="6153" max="6400" width="9.140625" style="24"/>
    <col min="6401" max="6401" width="32.140625" style="24" bestFit="1" customWidth="1"/>
    <col min="6402" max="6402" width="21.42578125" style="24" bestFit="1" customWidth="1"/>
    <col min="6403" max="6403" width="11.5703125" style="24" bestFit="1" customWidth="1"/>
    <col min="6404" max="6404" width="12.28515625" style="24" bestFit="1" customWidth="1"/>
    <col min="6405" max="6405" width="10.5703125" style="24" bestFit="1" customWidth="1"/>
    <col min="6406" max="6407" width="9.140625" style="24"/>
    <col min="6408" max="6408" width="15.85546875" style="24" customWidth="1"/>
    <col min="6409" max="6656" width="9.140625" style="24"/>
    <col min="6657" max="6657" width="32.140625" style="24" bestFit="1" customWidth="1"/>
    <col min="6658" max="6658" width="21.42578125" style="24" bestFit="1" customWidth="1"/>
    <col min="6659" max="6659" width="11.5703125" style="24" bestFit="1" customWidth="1"/>
    <col min="6660" max="6660" width="12.28515625" style="24" bestFit="1" customWidth="1"/>
    <col min="6661" max="6661" width="10.5703125" style="24" bestFit="1" customWidth="1"/>
    <col min="6662" max="6663" width="9.140625" style="24"/>
    <col min="6664" max="6664" width="15.85546875" style="24" customWidth="1"/>
    <col min="6665" max="6912" width="9.140625" style="24"/>
    <col min="6913" max="6913" width="32.140625" style="24" bestFit="1" customWidth="1"/>
    <col min="6914" max="6914" width="21.42578125" style="24" bestFit="1" customWidth="1"/>
    <col min="6915" max="6915" width="11.5703125" style="24" bestFit="1" customWidth="1"/>
    <col min="6916" max="6916" width="12.28515625" style="24" bestFit="1" customWidth="1"/>
    <col min="6917" max="6917" width="10.5703125" style="24" bestFit="1" customWidth="1"/>
    <col min="6918" max="6919" width="9.140625" style="24"/>
    <col min="6920" max="6920" width="15.85546875" style="24" customWidth="1"/>
    <col min="6921" max="7168" width="9.140625" style="24"/>
    <col min="7169" max="7169" width="32.140625" style="24" bestFit="1" customWidth="1"/>
    <col min="7170" max="7170" width="21.42578125" style="24" bestFit="1" customWidth="1"/>
    <col min="7171" max="7171" width="11.5703125" style="24" bestFit="1" customWidth="1"/>
    <col min="7172" max="7172" width="12.28515625" style="24" bestFit="1" customWidth="1"/>
    <col min="7173" max="7173" width="10.5703125" style="24" bestFit="1" customWidth="1"/>
    <col min="7174" max="7175" width="9.140625" style="24"/>
    <col min="7176" max="7176" width="15.85546875" style="24" customWidth="1"/>
    <col min="7177" max="7424" width="9.140625" style="24"/>
    <col min="7425" max="7425" width="32.140625" style="24" bestFit="1" customWidth="1"/>
    <col min="7426" max="7426" width="21.42578125" style="24" bestFit="1" customWidth="1"/>
    <col min="7427" max="7427" width="11.5703125" style="24" bestFit="1" customWidth="1"/>
    <col min="7428" max="7428" width="12.28515625" style="24" bestFit="1" customWidth="1"/>
    <col min="7429" max="7429" width="10.5703125" style="24" bestFit="1" customWidth="1"/>
    <col min="7430" max="7431" width="9.140625" style="24"/>
    <col min="7432" max="7432" width="15.85546875" style="24" customWidth="1"/>
    <col min="7433" max="7680" width="9.140625" style="24"/>
    <col min="7681" max="7681" width="32.140625" style="24" bestFit="1" customWidth="1"/>
    <col min="7682" max="7682" width="21.42578125" style="24" bestFit="1" customWidth="1"/>
    <col min="7683" max="7683" width="11.5703125" style="24" bestFit="1" customWidth="1"/>
    <col min="7684" max="7684" width="12.28515625" style="24" bestFit="1" customWidth="1"/>
    <col min="7685" max="7685" width="10.5703125" style="24" bestFit="1" customWidth="1"/>
    <col min="7686" max="7687" width="9.140625" style="24"/>
    <col min="7688" max="7688" width="15.85546875" style="24" customWidth="1"/>
    <col min="7689" max="7936" width="9.140625" style="24"/>
    <col min="7937" max="7937" width="32.140625" style="24" bestFit="1" customWidth="1"/>
    <col min="7938" max="7938" width="21.42578125" style="24" bestFit="1" customWidth="1"/>
    <col min="7939" max="7939" width="11.5703125" style="24" bestFit="1" customWidth="1"/>
    <col min="7940" max="7940" width="12.28515625" style="24" bestFit="1" customWidth="1"/>
    <col min="7941" max="7941" width="10.5703125" style="24" bestFit="1" customWidth="1"/>
    <col min="7942" max="7943" width="9.140625" style="24"/>
    <col min="7944" max="7944" width="15.85546875" style="24" customWidth="1"/>
    <col min="7945" max="8192" width="9.140625" style="24"/>
    <col min="8193" max="8193" width="32.140625" style="24" bestFit="1" customWidth="1"/>
    <col min="8194" max="8194" width="21.42578125" style="24" bestFit="1" customWidth="1"/>
    <col min="8195" max="8195" width="11.5703125" style="24" bestFit="1" customWidth="1"/>
    <col min="8196" max="8196" width="12.28515625" style="24" bestFit="1" customWidth="1"/>
    <col min="8197" max="8197" width="10.5703125" style="24" bestFit="1" customWidth="1"/>
    <col min="8198" max="8199" width="9.140625" style="24"/>
    <col min="8200" max="8200" width="15.85546875" style="24" customWidth="1"/>
    <col min="8201" max="8448" width="9.140625" style="24"/>
    <col min="8449" max="8449" width="32.140625" style="24" bestFit="1" customWidth="1"/>
    <col min="8450" max="8450" width="21.42578125" style="24" bestFit="1" customWidth="1"/>
    <col min="8451" max="8451" width="11.5703125" style="24" bestFit="1" customWidth="1"/>
    <col min="8452" max="8452" width="12.28515625" style="24" bestFit="1" customWidth="1"/>
    <col min="8453" max="8453" width="10.5703125" style="24" bestFit="1" customWidth="1"/>
    <col min="8454" max="8455" width="9.140625" style="24"/>
    <col min="8456" max="8456" width="15.85546875" style="24" customWidth="1"/>
    <col min="8457" max="8704" width="9.140625" style="24"/>
    <col min="8705" max="8705" width="32.140625" style="24" bestFit="1" customWidth="1"/>
    <col min="8706" max="8706" width="21.42578125" style="24" bestFit="1" customWidth="1"/>
    <col min="8707" max="8707" width="11.5703125" style="24" bestFit="1" customWidth="1"/>
    <col min="8708" max="8708" width="12.28515625" style="24" bestFit="1" customWidth="1"/>
    <col min="8709" max="8709" width="10.5703125" style="24" bestFit="1" customWidth="1"/>
    <col min="8710" max="8711" width="9.140625" style="24"/>
    <col min="8712" max="8712" width="15.85546875" style="24" customWidth="1"/>
    <col min="8713" max="8960" width="9.140625" style="24"/>
    <col min="8961" max="8961" width="32.140625" style="24" bestFit="1" customWidth="1"/>
    <col min="8962" max="8962" width="21.42578125" style="24" bestFit="1" customWidth="1"/>
    <col min="8963" max="8963" width="11.5703125" style="24" bestFit="1" customWidth="1"/>
    <col min="8964" max="8964" width="12.28515625" style="24" bestFit="1" customWidth="1"/>
    <col min="8965" max="8965" width="10.5703125" style="24" bestFit="1" customWidth="1"/>
    <col min="8966" max="8967" width="9.140625" style="24"/>
    <col min="8968" max="8968" width="15.85546875" style="24" customWidth="1"/>
    <col min="8969" max="9216" width="9.140625" style="24"/>
    <col min="9217" max="9217" width="32.140625" style="24" bestFit="1" customWidth="1"/>
    <col min="9218" max="9218" width="21.42578125" style="24" bestFit="1" customWidth="1"/>
    <col min="9219" max="9219" width="11.5703125" style="24" bestFit="1" customWidth="1"/>
    <col min="9220" max="9220" width="12.28515625" style="24" bestFit="1" customWidth="1"/>
    <col min="9221" max="9221" width="10.5703125" style="24" bestFit="1" customWidth="1"/>
    <col min="9222" max="9223" width="9.140625" style="24"/>
    <col min="9224" max="9224" width="15.85546875" style="24" customWidth="1"/>
    <col min="9225" max="9472" width="9.140625" style="24"/>
    <col min="9473" max="9473" width="32.140625" style="24" bestFit="1" customWidth="1"/>
    <col min="9474" max="9474" width="21.42578125" style="24" bestFit="1" customWidth="1"/>
    <col min="9475" max="9475" width="11.5703125" style="24" bestFit="1" customWidth="1"/>
    <col min="9476" max="9476" width="12.28515625" style="24" bestFit="1" customWidth="1"/>
    <col min="9477" max="9477" width="10.5703125" style="24" bestFit="1" customWidth="1"/>
    <col min="9478" max="9479" width="9.140625" style="24"/>
    <col min="9480" max="9480" width="15.85546875" style="24" customWidth="1"/>
    <col min="9481" max="9728" width="9.140625" style="24"/>
    <col min="9729" max="9729" width="32.140625" style="24" bestFit="1" customWidth="1"/>
    <col min="9730" max="9730" width="21.42578125" style="24" bestFit="1" customWidth="1"/>
    <col min="9731" max="9731" width="11.5703125" style="24" bestFit="1" customWidth="1"/>
    <col min="9732" max="9732" width="12.28515625" style="24" bestFit="1" customWidth="1"/>
    <col min="9733" max="9733" width="10.5703125" style="24" bestFit="1" customWidth="1"/>
    <col min="9734" max="9735" width="9.140625" style="24"/>
    <col min="9736" max="9736" width="15.85546875" style="24" customWidth="1"/>
    <col min="9737" max="9984" width="9.140625" style="24"/>
    <col min="9985" max="9985" width="32.140625" style="24" bestFit="1" customWidth="1"/>
    <col min="9986" max="9986" width="21.42578125" style="24" bestFit="1" customWidth="1"/>
    <col min="9987" max="9987" width="11.5703125" style="24" bestFit="1" customWidth="1"/>
    <col min="9988" max="9988" width="12.28515625" style="24" bestFit="1" customWidth="1"/>
    <col min="9989" max="9989" width="10.5703125" style="24" bestFit="1" customWidth="1"/>
    <col min="9990" max="9991" width="9.140625" style="24"/>
    <col min="9992" max="9992" width="15.85546875" style="24" customWidth="1"/>
    <col min="9993" max="10240" width="9.140625" style="24"/>
    <col min="10241" max="10241" width="32.140625" style="24" bestFit="1" customWidth="1"/>
    <col min="10242" max="10242" width="21.42578125" style="24" bestFit="1" customWidth="1"/>
    <col min="10243" max="10243" width="11.5703125" style="24" bestFit="1" customWidth="1"/>
    <col min="10244" max="10244" width="12.28515625" style="24" bestFit="1" customWidth="1"/>
    <col min="10245" max="10245" width="10.5703125" style="24" bestFit="1" customWidth="1"/>
    <col min="10246" max="10247" width="9.140625" style="24"/>
    <col min="10248" max="10248" width="15.85546875" style="24" customWidth="1"/>
    <col min="10249" max="10496" width="9.140625" style="24"/>
    <col min="10497" max="10497" width="32.140625" style="24" bestFit="1" customWidth="1"/>
    <col min="10498" max="10498" width="21.42578125" style="24" bestFit="1" customWidth="1"/>
    <col min="10499" max="10499" width="11.5703125" style="24" bestFit="1" customWidth="1"/>
    <col min="10500" max="10500" width="12.28515625" style="24" bestFit="1" customWidth="1"/>
    <col min="10501" max="10501" width="10.5703125" style="24" bestFit="1" customWidth="1"/>
    <col min="10502" max="10503" width="9.140625" style="24"/>
    <col min="10504" max="10504" width="15.85546875" style="24" customWidth="1"/>
    <col min="10505" max="10752" width="9.140625" style="24"/>
    <col min="10753" max="10753" width="32.140625" style="24" bestFit="1" customWidth="1"/>
    <col min="10754" max="10754" width="21.42578125" style="24" bestFit="1" customWidth="1"/>
    <col min="10755" max="10755" width="11.5703125" style="24" bestFit="1" customWidth="1"/>
    <col min="10756" max="10756" width="12.28515625" style="24" bestFit="1" customWidth="1"/>
    <col min="10757" max="10757" width="10.5703125" style="24" bestFit="1" customWidth="1"/>
    <col min="10758" max="10759" width="9.140625" style="24"/>
    <col min="10760" max="10760" width="15.85546875" style="24" customWidth="1"/>
    <col min="10761" max="11008" width="9.140625" style="24"/>
    <col min="11009" max="11009" width="32.140625" style="24" bestFit="1" customWidth="1"/>
    <col min="11010" max="11010" width="21.42578125" style="24" bestFit="1" customWidth="1"/>
    <col min="11011" max="11011" width="11.5703125" style="24" bestFit="1" customWidth="1"/>
    <col min="11012" max="11012" width="12.28515625" style="24" bestFit="1" customWidth="1"/>
    <col min="11013" max="11013" width="10.5703125" style="24" bestFit="1" customWidth="1"/>
    <col min="11014" max="11015" width="9.140625" style="24"/>
    <col min="11016" max="11016" width="15.85546875" style="24" customWidth="1"/>
    <col min="11017" max="11264" width="9.140625" style="24"/>
    <col min="11265" max="11265" width="32.140625" style="24" bestFit="1" customWidth="1"/>
    <col min="11266" max="11266" width="21.42578125" style="24" bestFit="1" customWidth="1"/>
    <col min="11267" max="11267" width="11.5703125" style="24" bestFit="1" customWidth="1"/>
    <col min="11268" max="11268" width="12.28515625" style="24" bestFit="1" customWidth="1"/>
    <col min="11269" max="11269" width="10.5703125" style="24" bestFit="1" customWidth="1"/>
    <col min="11270" max="11271" width="9.140625" style="24"/>
    <col min="11272" max="11272" width="15.85546875" style="24" customWidth="1"/>
    <col min="11273" max="11520" width="9.140625" style="24"/>
    <col min="11521" max="11521" width="32.140625" style="24" bestFit="1" customWidth="1"/>
    <col min="11522" max="11522" width="21.42578125" style="24" bestFit="1" customWidth="1"/>
    <col min="11523" max="11523" width="11.5703125" style="24" bestFit="1" customWidth="1"/>
    <col min="11524" max="11524" width="12.28515625" style="24" bestFit="1" customWidth="1"/>
    <col min="11525" max="11525" width="10.5703125" style="24" bestFit="1" customWidth="1"/>
    <col min="11526" max="11527" width="9.140625" style="24"/>
    <col min="11528" max="11528" width="15.85546875" style="24" customWidth="1"/>
    <col min="11529" max="11776" width="9.140625" style="24"/>
    <col min="11777" max="11777" width="32.140625" style="24" bestFit="1" customWidth="1"/>
    <col min="11778" max="11778" width="21.42578125" style="24" bestFit="1" customWidth="1"/>
    <col min="11779" max="11779" width="11.5703125" style="24" bestFit="1" customWidth="1"/>
    <col min="11780" max="11780" width="12.28515625" style="24" bestFit="1" customWidth="1"/>
    <col min="11781" max="11781" width="10.5703125" style="24" bestFit="1" customWidth="1"/>
    <col min="11782" max="11783" width="9.140625" style="24"/>
    <col min="11784" max="11784" width="15.85546875" style="24" customWidth="1"/>
    <col min="11785" max="12032" width="9.140625" style="24"/>
    <col min="12033" max="12033" width="32.140625" style="24" bestFit="1" customWidth="1"/>
    <col min="12034" max="12034" width="21.42578125" style="24" bestFit="1" customWidth="1"/>
    <col min="12035" max="12035" width="11.5703125" style="24" bestFit="1" customWidth="1"/>
    <col min="12036" max="12036" width="12.28515625" style="24" bestFit="1" customWidth="1"/>
    <col min="12037" max="12037" width="10.5703125" style="24" bestFit="1" customWidth="1"/>
    <col min="12038" max="12039" width="9.140625" style="24"/>
    <col min="12040" max="12040" width="15.85546875" style="24" customWidth="1"/>
    <col min="12041" max="12288" width="9.140625" style="24"/>
    <col min="12289" max="12289" width="32.140625" style="24" bestFit="1" customWidth="1"/>
    <col min="12290" max="12290" width="21.42578125" style="24" bestFit="1" customWidth="1"/>
    <col min="12291" max="12291" width="11.5703125" style="24" bestFit="1" customWidth="1"/>
    <col min="12292" max="12292" width="12.28515625" style="24" bestFit="1" customWidth="1"/>
    <col min="12293" max="12293" width="10.5703125" style="24" bestFit="1" customWidth="1"/>
    <col min="12294" max="12295" width="9.140625" style="24"/>
    <col min="12296" max="12296" width="15.85546875" style="24" customWidth="1"/>
    <col min="12297" max="12544" width="9.140625" style="24"/>
    <col min="12545" max="12545" width="32.140625" style="24" bestFit="1" customWidth="1"/>
    <col min="12546" max="12546" width="21.42578125" style="24" bestFit="1" customWidth="1"/>
    <col min="12547" max="12547" width="11.5703125" style="24" bestFit="1" customWidth="1"/>
    <col min="12548" max="12548" width="12.28515625" style="24" bestFit="1" customWidth="1"/>
    <col min="12549" max="12549" width="10.5703125" style="24" bestFit="1" customWidth="1"/>
    <col min="12550" max="12551" width="9.140625" style="24"/>
    <col min="12552" max="12552" width="15.85546875" style="24" customWidth="1"/>
    <col min="12553" max="12800" width="9.140625" style="24"/>
    <col min="12801" max="12801" width="32.140625" style="24" bestFit="1" customWidth="1"/>
    <col min="12802" max="12802" width="21.42578125" style="24" bestFit="1" customWidth="1"/>
    <col min="12803" max="12803" width="11.5703125" style="24" bestFit="1" customWidth="1"/>
    <col min="12804" max="12804" width="12.28515625" style="24" bestFit="1" customWidth="1"/>
    <col min="12805" max="12805" width="10.5703125" style="24" bestFit="1" customWidth="1"/>
    <col min="12806" max="12807" width="9.140625" style="24"/>
    <col min="12808" max="12808" width="15.85546875" style="24" customWidth="1"/>
    <col min="12809" max="13056" width="9.140625" style="24"/>
    <col min="13057" max="13057" width="32.140625" style="24" bestFit="1" customWidth="1"/>
    <col min="13058" max="13058" width="21.42578125" style="24" bestFit="1" customWidth="1"/>
    <col min="13059" max="13059" width="11.5703125" style="24" bestFit="1" customWidth="1"/>
    <col min="13060" max="13060" width="12.28515625" style="24" bestFit="1" customWidth="1"/>
    <col min="13061" max="13061" width="10.5703125" style="24" bestFit="1" customWidth="1"/>
    <col min="13062" max="13063" width="9.140625" style="24"/>
    <col min="13064" max="13064" width="15.85546875" style="24" customWidth="1"/>
    <col min="13065" max="13312" width="9.140625" style="24"/>
    <col min="13313" max="13313" width="32.140625" style="24" bestFit="1" customWidth="1"/>
    <col min="13314" max="13314" width="21.42578125" style="24" bestFit="1" customWidth="1"/>
    <col min="13315" max="13315" width="11.5703125" style="24" bestFit="1" customWidth="1"/>
    <col min="13316" max="13316" width="12.28515625" style="24" bestFit="1" customWidth="1"/>
    <col min="13317" max="13317" width="10.5703125" style="24" bestFit="1" customWidth="1"/>
    <col min="13318" max="13319" width="9.140625" style="24"/>
    <col min="13320" max="13320" width="15.85546875" style="24" customWidth="1"/>
    <col min="13321" max="13568" width="9.140625" style="24"/>
    <col min="13569" max="13569" width="32.140625" style="24" bestFit="1" customWidth="1"/>
    <col min="13570" max="13570" width="21.42578125" style="24" bestFit="1" customWidth="1"/>
    <col min="13571" max="13571" width="11.5703125" style="24" bestFit="1" customWidth="1"/>
    <col min="13572" max="13572" width="12.28515625" style="24" bestFit="1" customWidth="1"/>
    <col min="13573" max="13573" width="10.5703125" style="24" bestFit="1" customWidth="1"/>
    <col min="13574" max="13575" width="9.140625" style="24"/>
    <col min="13576" max="13576" width="15.85546875" style="24" customWidth="1"/>
    <col min="13577" max="13824" width="9.140625" style="24"/>
    <col min="13825" max="13825" width="32.140625" style="24" bestFit="1" customWidth="1"/>
    <col min="13826" max="13826" width="21.42578125" style="24" bestFit="1" customWidth="1"/>
    <col min="13827" max="13827" width="11.5703125" style="24" bestFit="1" customWidth="1"/>
    <col min="13828" max="13828" width="12.28515625" style="24" bestFit="1" customWidth="1"/>
    <col min="13829" max="13829" width="10.5703125" style="24" bestFit="1" customWidth="1"/>
    <col min="13830" max="13831" width="9.140625" style="24"/>
    <col min="13832" max="13832" width="15.85546875" style="24" customWidth="1"/>
    <col min="13833" max="14080" width="9.140625" style="24"/>
    <col min="14081" max="14081" width="32.140625" style="24" bestFit="1" customWidth="1"/>
    <col min="14082" max="14082" width="21.42578125" style="24" bestFit="1" customWidth="1"/>
    <col min="14083" max="14083" width="11.5703125" style="24" bestFit="1" customWidth="1"/>
    <col min="14084" max="14084" width="12.28515625" style="24" bestFit="1" customWidth="1"/>
    <col min="14085" max="14085" width="10.5703125" style="24" bestFit="1" customWidth="1"/>
    <col min="14086" max="14087" width="9.140625" style="24"/>
    <col min="14088" max="14088" width="15.85546875" style="24" customWidth="1"/>
    <col min="14089" max="14336" width="9.140625" style="24"/>
    <col min="14337" max="14337" width="32.140625" style="24" bestFit="1" customWidth="1"/>
    <col min="14338" max="14338" width="21.42578125" style="24" bestFit="1" customWidth="1"/>
    <col min="14339" max="14339" width="11.5703125" style="24" bestFit="1" customWidth="1"/>
    <col min="14340" max="14340" width="12.28515625" style="24" bestFit="1" customWidth="1"/>
    <col min="14341" max="14341" width="10.5703125" style="24" bestFit="1" customWidth="1"/>
    <col min="14342" max="14343" width="9.140625" style="24"/>
    <col min="14344" max="14344" width="15.85546875" style="24" customWidth="1"/>
    <col min="14345" max="14592" width="9.140625" style="24"/>
    <col min="14593" max="14593" width="32.140625" style="24" bestFit="1" customWidth="1"/>
    <col min="14594" max="14594" width="21.42578125" style="24" bestFit="1" customWidth="1"/>
    <col min="14595" max="14595" width="11.5703125" style="24" bestFit="1" customWidth="1"/>
    <col min="14596" max="14596" width="12.28515625" style="24" bestFit="1" customWidth="1"/>
    <col min="14597" max="14597" width="10.5703125" style="24" bestFit="1" customWidth="1"/>
    <col min="14598" max="14599" width="9.140625" style="24"/>
    <col min="14600" max="14600" width="15.85546875" style="24" customWidth="1"/>
    <col min="14601" max="14848" width="9.140625" style="24"/>
    <col min="14849" max="14849" width="32.140625" style="24" bestFit="1" customWidth="1"/>
    <col min="14850" max="14850" width="21.42578125" style="24" bestFit="1" customWidth="1"/>
    <col min="14851" max="14851" width="11.5703125" style="24" bestFit="1" customWidth="1"/>
    <col min="14852" max="14852" width="12.28515625" style="24" bestFit="1" customWidth="1"/>
    <col min="14853" max="14853" width="10.5703125" style="24" bestFit="1" customWidth="1"/>
    <col min="14854" max="14855" width="9.140625" style="24"/>
    <col min="14856" max="14856" width="15.85546875" style="24" customWidth="1"/>
    <col min="14857" max="15104" width="9.140625" style="24"/>
    <col min="15105" max="15105" width="32.140625" style="24" bestFit="1" customWidth="1"/>
    <col min="15106" max="15106" width="21.42578125" style="24" bestFit="1" customWidth="1"/>
    <col min="15107" max="15107" width="11.5703125" style="24" bestFit="1" customWidth="1"/>
    <col min="15108" max="15108" width="12.28515625" style="24" bestFit="1" customWidth="1"/>
    <col min="15109" max="15109" width="10.5703125" style="24" bestFit="1" customWidth="1"/>
    <col min="15110" max="15111" width="9.140625" style="24"/>
    <col min="15112" max="15112" width="15.85546875" style="24" customWidth="1"/>
    <col min="15113" max="15360" width="9.140625" style="24"/>
    <col min="15361" max="15361" width="32.140625" style="24" bestFit="1" customWidth="1"/>
    <col min="15362" max="15362" width="21.42578125" style="24" bestFit="1" customWidth="1"/>
    <col min="15363" max="15363" width="11.5703125" style="24" bestFit="1" customWidth="1"/>
    <col min="15364" max="15364" width="12.28515625" style="24" bestFit="1" customWidth="1"/>
    <col min="15365" max="15365" width="10.5703125" style="24" bestFit="1" customWidth="1"/>
    <col min="15366" max="15367" width="9.140625" style="24"/>
    <col min="15368" max="15368" width="15.85546875" style="24" customWidth="1"/>
    <col min="15369" max="15616" width="9.140625" style="24"/>
    <col min="15617" max="15617" width="32.140625" style="24" bestFit="1" customWidth="1"/>
    <col min="15618" max="15618" width="21.42578125" style="24" bestFit="1" customWidth="1"/>
    <col min="15619" max="15619" width="11.5703125" style="24" bestFit="1" customWidth="1"/>
    <col min="15620" max="15620" width="12.28515625" style="24" bestFit="1" customWidth="1"/>
    <col min="15621" max="15621" width="10.5703125" style="24" bestFit="1" customWidth="1"/>
    <col min="15622" max="15623" width="9.140625" style="24"/>
    <col min="15624" max="15624" width="15.85546875" style="24" customWidth="1"/>
    <col min="15625" max="15872" width="9.140625" style="24"/>
    <col min="15873" max="15873" width="32.140625" style="24" bestFit="1" customWidth="1"/>
    <col min="15874" max="15874" width="21.42578125" style="24" bestFit="1" customWidth="1"/>
    <col min="15875" max="15875" width="11.5703125" style="24" bestFit="1" customWidth="1"/>
    <col min="15876" max="15876" width="12.28515625" style="24" bestFit="1" customWidth="1"/>
    <col min="15877" max="15877" width="10.5703125" style="24" bestFit="1" customWidth="1"/>
    <col min="15878" max="15879" width="9.140625" style="24"/>
    <col min="15880" max="15880" width="15.85546875" style="24" customWidth="1"/>
    <col min="15881" max="16128" width="9.140625" style="24"/>
    <col min="16129" max="16129" width="32.140625" style="24" bestFit="1" customWidth="1"/>
    <col min="16130" max="16130" width="21.42578125" style="24" bestFit="1" customWidth="1"/>
    <col min="16131" max="16131" width="11.5703125" style="24" bestFit="1" customWidth="1"/>
    <col min="16132" max="16132" width="12.28515625" style="24" bestFit="1" customWidth="1"/>
    <col min="16133" max="16133" width="10.5703125" style="24" bestFit="1" customWidth="1"/>
    <col min="16134" max="16135" width="9.140625" style="24"/>
    <col min="16136" max="16136" width="15.85546875" style="24" customWidth="1"/>
    <col min="16137" max="16384" width="9.140625" style="24"/>
  </cols>
  <sheetData>
    <row r="3" spans="1:10" s="38" customFormat="1" x14ac:dyDescent="0.25">
      <c r="A3" s="46" t="s">
        <v>26</v>
      </c>
      <c r="B3" s="47"/>
      <c r="C3" s="47"/>
      <c r="D3" s="47"/>
      <c r="E3" s="47"/>
      <c r="F3" s="47"/>
      <c r="G3" s="47"/>
      <c r="H3" s="102"/>
      <c r="I3" s="109"/>
      <c r="J3" s="109"/>
    </row>
    <row r="4" spans="1:10" s="38" customFormat="1" x14ac:dyDescent="0.25">
      <c r="A4" s="48" t="s">
        <v>119</v>
      </c>
      <c r="B4" s="97" t="s">
        <v>120</v>
      </c>
      <c r="F4" s="49"/>
      <c r="H4" s="102"/>
      <c r="I4" s="109"/>
      <c r="J4" s="109"/>
    </row>
    <row r="5" spans="1:10" s="38" customFormat="1" ht="47.25" x14ac:dyDescent="0.25">
      <c r="A5" s="48" t="s">
        <v>122</v>
      </c>
      <c r="B5" s="98" t="s">
        <v>121</v>
      </c>
      <c r="F5" s="49"/>
      <c r="H5" s="102"/>
      <c r="I5" s="109"/>
      <c r="J5" s="109"/>
    </row>
    <row r="6" spans="1:10" s="38" customFormat="1" x14ac:dyDescent="0.25">
      <c r="A6" s="48" t="s">
        <v>123</v>
      </c>
      <c r="B6" s="124">
        <v>42186</v>
      </c>
      <c r="F6" s="49"/>
      <c r="H6" s="102"/>
      <c r="I6" s="109"/>
      <c r="J6" s="109"/>
    </row>
    <row r="7" spans="1:10" s="38" customFormat="1" x14ac:dyDescent="0.25">
      <c r="A7" s="48" t="s">
        <v>124</v>
      </c>
      <c r="B7" s="124">
        <v>42916</v>
      </c>
      <c r="H7" s="102"/>
      <c r="I7" s="109"/>
      <c r="J7" s="109"/>
    </row>
    <row r="8" spans="1:10" s="38" customFormat="1" x14ac:dyDescent="0.25">
      <c r="A8" s="48" t="s">
        <v>47</v>
      </c>
      <c r="B8" s="97" t="s">
        <v>27</v>
      </c>
      <c r="C8" s="49"/>
      <c r="D8" s="49"/>
      <c r="E8" s="49"/>
      <c r="F8" s="49"/>
      <c r="H8" s="102"/>
      <c r="I8" s="109"/>
      <c r="J8" s="109"/>
    </row>
    <row r="9" spans="1:10" s="38" customFormat="1" x14ac:dyDescent="0.25">
      <c r="A9" s="46"/>
      <c r="C9" s="49"/>
      <c r="D9" s="49"/>
      <c r="E9" s="49"/>
      <c r="F9" s="49"/>
      <c r="H9" s="102"/>
      <c r="I9" s="109"/>
      <c r="J9" s="109"/>
    </row>
    <row r="10" spans="1:10" s="38" customFormat="1" x14ac:dyDescent="0.25">
      <c r="A10" s="139" t="s">
        <v>97</v>
      </c>
      <c r="B10" s="139"/>
      <c r="C10" s="49"/>
      <c r="D10" s="49"/>
      <c r="E10" s="49"/>
      <c r="F10" s="49"/>
      <c r="G10" s="49"/>
      <c r="H10" s="103"/>
      <c r="I10" s="109"/>
      <c r="J10" s="109"/>
    </row>
    <row r="11" spans="1:10" s="38" customFormat="1" x14ac:dyDescent="0.25">
      <c r="A11" s="39"/>
      <c r="B11" s="40" t="s">
        <v>15</v>
      </c>
      <c r="C11" s="40" t="s">
        <v>16</v>
      </c>
      <c r="D11" s="40" t="s">
        <v>58</v>
      </c>
      <c r="E11" s="49"/>
      <c r="F11" s="49"/>
      <c r="H11" s="102"/>
      <c r="I11" s="109"/>
      <c r="J11" s="109"/>
    </row>
    <row r="12" spans="1:10" s="38" customFormat="1" x14ac:dyDescent="0.25">
      <c r="A12" s="42">
        <v>1</v>
      </c>
      <c r="B12" s="43" t="s">
        <v>4</v>
      </c>
      <c r="C12" s="69">
        <v>86837.91</v>
      </c>
      <c r="D12" s="70">
        <v>75</v>
      </c>
      <c r="E12" s="49"/>
      <c r="F12" s="49"/>
      <c r="H12" s="102"/>
      <c r="I12" s="109"/>
      <c r="J12" s="109"/>
    </row>
    <row r="13" spans="1:10" s="38" customFormat="1" x14ac:dyDescent="0.25">
      <c r="A13" s="42">
        <v>2</v>
      </c>
      <c r="B13" s="43" t="s">
        <v>17</v>
      </c>
      <c r="C13" s="69">
        <v>28945.97</v>
      </c>
      <c r="D13" s="70">
        <v>25</v>
      </c>
      <c r="E13" s="49"/>
      <c r="F13" s="49"/>
      <c r="H13" s="102"/>
      <c r="I13" s="109"/>
      <c r="J13" s="109"/>
    </row>
    <row r="14" spans="1:10" s="38" customFormat="1" x14ac:dyDescent="0.25">
      <c r="A14" s="42">
        <v>3</v>
      </c>
      <c r="B14" s="43" t="s">
        <v>19</v>
      </c>
      <c r="C14" s="69">
        <f>ROUND($C$26*D14/100,2)</f>
        <v>0</v>
      </c>
      <c r="D14" s="70"/>
      <c r="E14" s="49"/>
      <c r="F14" s="49"/>
      <c r="H14" s="102"/>
      <c r="I14" s="109"/>
      <c r="J14" s="109"/>
    </row>
    <row r="15" spans="1:10" s="38" customFormat="1" x14ac:dyDescent="0.25">
      <c r="A15" s="42">
        <v>4</v>
      </c>
      <c r="B15" s="43" t="s">
        <v>18</v>
      </c>
      <c r="C15" s="69">
        <f>ROUND($C$26*D15/100,2)</f>
        <v>0</v>
      </c>
      <c r="D15" s="70"/>
      <c r="E15" s="49"/>
      <c r="F15" s="49"/>
      <c r="H15" s="102"/>
      <c r="I15" s="109"/>
      <c r="J15" s="109"/>
    </row>
    <row r="16" spans="1:10" s="38" customFormat="1" x14ac:dyDescent="0.25">
      <c r="A16" s="42">
        <v>5</v>
      </c>
      <c r="B16" s="43" t="s">
        <v>48</v>
      </c>
      <c r="C16" s="69">
        <f>ROUND($C$26*D16/100,2)</f>
        <v>0</v>
      </c>
      <c r="D16" s="70"/>
      <c r="E16" s="49"/>
      <c r="F16" s="49"/>
      <c r="H16" s="102"/>
      <c r="I16" s="109"/>
      <c r="J16" s="109"/>
    </row>
    <row r="17" spans="1:10" s="38" customFormat="1" x14ac:dyDescent="0.25">
      <c r="A17" s="140" t="s">
        <v>59</v>
      </c>
      <c r="B17" s="141"/>
      <c r="C17" s="50">
        <f>SUM(C12:C16)</f>
        <v>115783.88</v>
      </c>
      <c r="D17" s="50">
        <f>SUM(D12:D16)</f>
        <v>100</v>
      </c>
      <c r="H17" s="102"/>
      <c r="I17" s="109"/>
      <c r="J17" s="109"/>
    </row>
    <row r="18" spans="1:10" s="38" customFormat="1" x14ac:dyDescent="0.25">
      <c r="A18" s="46"/>
      <c r="C18" s="49"/>
      <c r="D18" s="49"/>
      <c r="E18" s="49"/>
      <c r="F18" s="49"/>
      <c r="H18" s="102"/>
      <c r="I18" s="109"/>
      <c r="J18" s="109"/>
    </row>
    <row r="19" spans="1:10" s="38" customFormat="1" x14ac:dyDescent="0.25">
      <c r="A19" s="142" t="s">
        <v>96</v>
      </c>
      <c r="B19" s="142"/>
      <c r="H19" s="102"/>
      <c r="I19" s="109"/>
      <c r="J19" s="109"/>
    </row>
    <row r="20" spans="1:10" s="38" customFormat="1" x14ac:dyDescent="0.25">
      <c r="A20" s="143" t="s">
        <v>30</v>
      </c>
      <c r="B20" s="146"/>
      <c r="C20" s="40" t="s">
        <v>20</v>
      </c>
      <c r="D20" s="51" t="s">
        <v>44</v>
      </c>
      <c r="E20" s="52"/>
      <c r="H20" s="102"/>
      <c r="I20" s="109"/>
      <c r="J20" s="109"/>
    </row>
    <row r="21" spans="1:10" s="38" customFormat="1" x14ac:dyDescent="0.25">
      <c r="A21" s="43" t="s">
        <v>7</v>
      </c>
      <c r="B21" s="43"/>
      <c r="C21" s="69">
        <f>G45</f>
        <v>13378.880000000001</v>
      </c>
      <c r="D21" s="69">
        <f>IFERROR((ROUND(C21/$C$24*100,2)),0)</f>
        <v>11.56</v>
      </c>
      <c r="E21" s="53"/>
      <c r="H21" s="102"/>
      <c r="I21" s="109"/>
      <c r="J21" s="109"/>
    </row>
    <row r="22" spans="1:10" s="38" customFormat="1" x14ac:dyDescent="0.25">
      <c r="A22" s="43" t="s">
        <v>86</v>
      </c>
      <c r="B22" s="43"/>
      <c r="C22" s="69">
        <f>G52</f>
        <v>101905</v>
      </c>
      <c r="D22" s="69">
        <f>IFERROR((ROUND(C22/$C$24*100,2)),0)</f>
        <v>88.01</v>
      </c>
      <c r="E22" s="53"/>
      <c r="H22" s="102"/>
      <c r="I22" s="109"/>
      <c r="J22" s="109"/>
    </row>
    <row r="23" spans="1:10" s="38" customFormat="1" x14ac:dyDescent="0.25">
      <c r="A23" s="43" t="s">
        <v>85</v>
      </c>
      <c r="B23" s="43"/>
      <c r="C23" s="69">
        <f>G56</f>
        <v>500</v>
      </c>
      <c r="D23" s="69">
        <f>IFERROR((ROUND(C23/$C$24*100,2)),0)</f>
        <v>0.43</v>
      </c>
      <c r="E23" s="53"/>
      <c r="H23" s="102"/>
      <c r="I23" s="109"/>
      <c r="J23" s="109"/>
    </row>
    <row r="24" spans="1:10" s="38" customFormat="1" x14ac:dyDescent="0.25">
      <c r="A24" s="147" t="s">
        <v>31</v>
      </c>
      <c r="B24" s="148"/>
      <c r="C24" s="71">
        <f>SUM(C21:C23)</f>
        <v>115783.88</v>
      </c>
      <c r="D24" s="71"/>
      <c r="E24" s="53"/>
      <c r="H24" s="102"/>
      <c r="I24" s="109"/>
      <c r="J24" s="109"/>
    </row>
    <row r="25" spans="1:10" s="38" customFormat="1" x14ac:dyDescent="0.25">
      <c r="A25" s="147" t="s">
        <v>32</v>
      </c>
      <c r="B25" s="148"/>
      <c r="C25" s="71">
        <f>G59</f>
        <v>0</v>
      </c>
      <c r="D25" s="71"/>
      <c r="E25" s="53"/>
      <c r="H25" s="102"/>
      <c r="I25" s="109"/>
      <c r="J25" s="109"/>
    </row>
    <row r="26" spans="1:10" s="38" customFormat="1" x14ac:dyDescent="0.25">
      <c r="A26" s="143" t="s">
        <v>33</v>
      </c>
      <c r="B26" s="146"/>
      <c r="C26" s="72">
        <f>SUM(C24:C25)</f>
        <v>115783.88</v>
      </c>
      <c r="D26" s="72"/>
      <c r="E26" s="54"/>
      <c r="H26" s="102"/>
      <c r="I26" s="109"/>
      <c r="J26" s="109"/>
    </row>
    <row r="27" spans="1:10" s="38" customFormat="1" x14ac:dyDescent="0.25">
      <c r="H27" s="102"/>
      <c r="I27" s="109"/>
      <c r="J27" s="109"/>
    </row>
    <row r="28" spans="1:10" s="38" customFormat="1" x14ac:dyDescent="0.25">
      <c r="A28" s="142" t="s">
        <v>88</v>
      </c>
      <c r="B28" s="142"/>
      <c r="H28" s="102"/>
      <c r="I28" s="109"/>
      <c r="J28" s="109"/>
    </row>
    <row r="29" spans="1:10" s="38" customFormat="1" x14ac:dyDescent="0.25">
      <c r="A29" s="40"/>
      <c r="B29" s="40" t="s">
        <v>20</v>
      </c>
      <c r="C29" s="55"/>
      <c r="H29" s="102"/>
      <c r="I29" s="109"/>
      <c r="J29" s="109"/>
    </row>
    <row r="30" spans="1:10" s="38" customFormat="1" x14ac:dyDescent="0.25">
      <c r="A30" s="43" t="s">
        <v>27</v>
      </c>
      <c r="B30" s="73">
        <v>57891.94</v>
      </c>
      <c r="H30" s="102"/>
      <c r="I30" s="109"/>
      <c r="J30" s="109"/>
    </row>
    <row r="31" spans="1:10" s="38" customFormat="1" x14ac:dyDescent="0.25">
      <c r="A31" s="43" t="s">
        <v>28</v>
      </c>
      <c r="B31" s="73"/>
      <c r="H31" s="102"/>
      <c r="I31" s="109"/>
      <c r="J31" s="109"/>
    </row>
    <row r="32" spans="1:10" s="38" customFormat="1" x14ac:dyDescent="0.25">
      <c r="A32" s="43" t="s">
        <v>29</v>
      </c>
      <c r="B32" s="73">
        <v>57891.94</v>
      </c>
      <c r="H32" s="102"/>
      <c r="I32" s="109"/>
      <c r="J32" s="109"/>
    </row>
    <row r="33" spans="1:14" s="38" customFormat="1" x14ac:dyDescent="0.25">
      <c r="A33" s="56" t="s">
        <v>20</v>
      </c>
      <c r="B33" s="50">
        <f>SUM(B30:B32)</f>
        <v>115783.88</v>
      </c>
      <c r="H33" s="102"/>
      <c r="I33" s="109"/>
      <c r="J33" s="109"/>
    </row>
    <row r="34" spans="1:14" s="38" customFormat="1" x14ac:dyDescent="0.25">
      <c r="H34" s="102"/>
      <c r="I34" s="109"/>
      <c r="J34" s="109"/>
    </row>
    <row r="35" spans="1:14" s="38" customFormat="1" x14ac:dyDescent="0.25">
      <c r="A35" s="142" t="s">
        <v>89</v>
      </c>
      <c r="B35" s="142"/>
      <c r="H35" s="102"/>
      <c r="I35" s="109"/>
      <c r="J35" s="109"/>
    </row>
    <row r="36" spans="1:14" s="38" customFormat="1" x14ac:dyDescent="0.25">
      <c r="A36" s="40"/>
      <c r="B36" s="40" t="s">
        <v>20</v>
      </c>
      <c r="H36" s="102"/>
      <c r="I36" s="109"/>
      <c r="J36" s="109"/>
    </row>
    <row r="37" spans="1:14" s="38" customFormat="1" x14ac:dyDescent="0.25">
      <c r="A37" s="43" t="s">
        <v>98</v>
      </c>
      <c r="B37" s="73">
        <v>115783.88</v>
      </c>
      <c r="H37" s="102"/>
      <c r="I37" s="109"/>
      <c r="J37" s="109"/>
    </row>
    <row r="38" spans="1:14" s="38" customFormat="1" ht="47.25" x14ac:dyDescent="0.25">
      <c r="A38" s="95" t="s">
        <v>99</v>
      </c>
      <c r="B38" s="73"/>
      <c r="H38" s="102"/>
      <c r="I38" s="109"/>
      <c r="J38" s="109"/>
    </row>
    <row r="39" spans="1:14" s="38" customFormat="1" x14ac:dyDescent="0.25">
      <c r="A39" s="43" t="s">
        <v>100</v>
      </c>
      <c r="B39" s="73"/>
      <c r="H39" s="102"/>
      <c r="I39" s="109"/>
      <c r="J39" s="109"/>
    </row>
    <row r="40" spans="1:14" s="38" customFormat="1" x14ac:dyDescent="0.25">
      <c r="A40" s="56" t="s">
        <v>20</v>
      </c>
      <c r="B40" s="50">
        <f>SUM(B37:B39)</f>
        <v>115783.88</v>
      </c>
      <c r="H40" s="102"/>
      <c r="I40" s="109"/>
      <c r="J40" s="109"/>
    </row>
    <row r="41" spans="1:14" s="38" customFormat="1" x14ac:dyDescent="0.25">
      <c r="A41" s="53"/>
      <c r="B41" s="88"/>
      <c r="H41" s="102"/>
      <c r="I41" s="109"/>
      <c r="J41" s="109"/>
    </row>
    <row r="42" spans="1:14" s="38" customFormat="1" x14ac:dyDescent="0.25">
      <c r="A42" s="57" t="s">
        <v>95</v>
      </c>
      <c r="B42" s="46"/>
      <c r="H42" s="102"/>
      <c r="I42" s="109"/>
      <c r="J42" s="109"/>
    </row>
    <row r="43" spans="1:14" s="38" customFormat="1" x14ac:dyDescent="0.25">
      <c r="A43" s="40" t="s">
        <v>34</v>
      </c>
      <c r="B43" s="40" t="s">
        <v>3</v>
      </c>
      <c r="C43" s="40" t="s">
        <v>35</v>
      </c>
      <c r="D43" s="40" t="s">
        <v>36</v>
      </c>
      <c r="E43" s="40" t="s">
        <v>42</v>
      </c>
      <c r="F43" s="40" t="s">
        <v>43</v>
      </c>
      <c r="G43" s="51" t="s">
        <v>20</v>
      </c>
      <c r="H43" s="104"/>
      <c r="I43" s="100"/>
      <c r="J43" s="100"/>
    </row>
    <row r="44" spans="1:14" s="38" customFormat="1" x14ac:dyDescent="0.25">
      <c r="A44" s="58" t="s">
        <v>37</v>
      </c>
      <c r="B44" s="59"/>
      <c r="C44" s="59"/>
      <c r="D44" s="59"/>
      <c r="E44" s="59"/>
      <c r="F44" s="59"/>
      <c r="G44" s="59"/>
      <c r="H44" s="102"/>
      <c r="I44" s="109"/>
      <c r="J44" s="109"/>
    </row>
    <row r="45" spans="1:14" s="38" customFormat="1" x14ac:dyDescent="0.25">
      <c r="A45" s="40" t="s">
        <v>38</v>
      </c>
      <c r="B45" s="143" t="s">
        <v>7</v>
      </c>
      <c r="C45" s="144"/>
      <c r="D45" s="144"/>
      <c r="E45" s="144"/>
      <c r="F45" s="145"/>
      <c r="G45" s="74">
        <f>SUM(G46:G51)</f>
        <v>13378.880000000001</v>
      </c>
      <c r="H45" s="104"/>
      <c r="I45" s="100"/>
      <c r="J45" s="100"/>
    </row>
    <row r="46" spans="1:14" s="30" customFormat="1" ht="236.25" x14ac:dyDescent="0.25">
      <c r="A46" s="35" t="s">
        <v>101</v>
      </c>
      <c r="B46" s="28" t="s">
        <v>107</v>
      </c>
      <c r="C46" s="96" t="s">
        <v>127</v>
      </c>
      <c r="D46" s="28" t="s">
        <v>56</v>
      </c>
      <c r="E46" s="28">
        <v>2</v>
      </c>
      <c r="F46" s="73">
        <v>618</v>
      </c>
      <c r="G46" s="73">
        <v>1236</v>
      </c>
      <c r="H46" s="105"/>
      <c r="I46" s="101"/>
      <c r="J46" s="101"/>
      <c r="N46" s="99"/>
    </row>
    <row r="47" spans="1:14" s="30" customFormat="1" ht="47.25" x14ac:dyDescent="0.25">
      <c r="A47" s="36" t="s">
        <v>102</v>
      </c>
      <c r="B47" s="30" t="s">
        <v>108</v>
      </c>
      <c r="C47" s="96" t="s">
        <v>126</v>
      </c>
      <c r="D47" s="28" t="s">
        <v>56</v>
      </c>
      <c r="E47" s="28">
        <v>2</v>
      </c>
      <c r="F47" s="73">
        <v>203.94</v>
      </c>
      <c r="G47" s="73">
        <v>407.88</v>
      </c>
      <c r="H47" s="105"/>
      <c r="I47" s="101"/>
      <c r="J47" s="101"/>
    </row>
    <row r="48" spans="1:14" s="30" customFormat="1" ht="47.25" x14ac:dyDescent="0.25">
      <c r="A48" s="36" t="s">
        <v>103</v>
      </c>
      <c r="B48" s="28" t="s">
        <v>109</v>
      </c>
      <c r="C48" s="96" t="s">
        <v>125</v>
      </c>
      <c r="D48" s="28" t="s">
        <v>56</v>
      </c>
      <c r="E48" s="28">
        <v>2</v>
      </c>
      <c r="F48" s="73">
        <v>4.9400000000000004</v>
      </c>
      <c r="G48" s="73">
        <v>9.8800000000000008</v>
      </c>
      <c r="H48" s="105"/>
      <c r="I48" s="101"/>
      <c r="J48" s="101"/>
    </row>
    <row r="49" spans="1:10" s="30" customFormat="1" ht="110.25" x14ac:dyDescent="0.25">
      <c r="A49" s="35" t="s">
        <v>104</v>
      </c>
      <c r="B49" s="28" t="s">
        <v>107</v>
      </c>
      <c r="C49" s="96" t="s">
        <v>128</v>
      </c>
      <c r="D49" s="28" t="s">
        <v>56</v>
      </c>
      <c r="E49" s="28">
        <v>22</v>
      </c>
      <c r="F49" s="73">
        <v>398.32</v>
      </c>
      <c r="G49" s="73">
        <v>8763.0400000000009</v>
      </c>
      <c r="H49" s="105"/>
      <c r="I49" s="101"/>
      <c r="J49" s="101"/>
    </row>
    <row r="50" spans="1:10" s="30" customFormat="1" ht="47.25" x14ac:dyDescent="0.25">
      <c r="A50" s="36" t="s">
        <v>105</v>
      </c>
      <c r="B50" s="30" t="s">
        <v>108</v>
      </c>
      <c r="C50" s="96" t="s">
        <v>130</v>
      </c>
      <c r="D50" s="28" t="s">
        <v>56</v>
      </c>
      <c r="E50" s="28">
        <v>22</v>
      </c>
      <c r="F50" s="73">
        <v>131.44999999999999</v>
      </c>
      <c r="G50" s="73">
        <v>2891.9</v>
      </c>
      <c r="H50" s="105"/>
      <c r="I50" s="101"/>
      <c r="J50" s="101"/>
    </row>
    <row r="51" spans="1:10" s="30" customFormat="1" ht="47.25" x14ac:dyDescent="0.25">
      <c r="A51" s="36" t="s">
        <v>106</v>
      </c>
      <c r="B51" s="28" t="s">
        <v>109</v>
      </c>
      <c r="C51" s="96" t="s">
        <v>129</v>
      </c>
      <c r="D51" s="28" t="s">
        <v>56</v>
      </c>
      <c r="E51" s="28">
        <v>22</v>
      </c>
      <c r="F51" s="73">
        <v>3.19</v>
      </c>
      <c r="G51" s="73">
        <v>70.180000000000007</v>
      </c>
      <c r="H51" s="105"/>
      <c r="I51" s="101"/>
      <c r="J51" s="101"/>
    </row>
    <row r="52" spans="1:10" s="38" customFormat="1" x14ac:dyDescent="0.25">
      <c r="A52" s="40" t="s">
        <v>8</v>
      </c>
      <c r="B52" s="143" t="s">
        <v>10</v>
      </c>
      <c r="C52" s="144"/>
      <c r="D52" s="144"/>
      <c r="E52" s="144"/>
      <c r="F52" s="145"/>
      <c r="G52" s="74">
        <f>SUM(G53:G55)</f>
        <v>101905</v>
      </c>
      <c r="H52" s="104"/>
      <c r="I52" s="100"/>
      <c r="J52" s="100"/>
    </row>
    <row r="53" spans="1:10" s="30" customFormat="1" ht="141.75" x14ac:dyDescent="0.25">
      <c r="A53" s="36" t="s">
        <v>131</v>
      </c>
      <c r="B53" s="28" t="s">
        <v>111</v>
      </c>
      <c r="C53" s="96" t="s">
        <v>112</v>
      </c>
      <c r="D53" s="28" t="s">
        <v>57</v>
      </c>
      <c r="E53" s="28">
        <v>4</v>
      </c>
      <c r="F53" s="28">
        <v>500</v>
      </c>
      <c r="G53" s="73">
        <f>ROUND(E53*F53,2)</f>
        <v>2000</v>
      </c>
      <c r="H53" s="105"/>
      <c r="I53" s="101"/>
      <c r="J53" s="101"/>
    </row>
    <row r="54" spans="1:10" s="30" customFormat="1" ht="409.5" x14ac:dyDescent="0.25">
      <c r="A54" s="36" t="s">
        <v>132</v>
      </c>
      <c r="B54" s="28" t="s">
        <v>113</v>
      </c>
      <c r="C54" s="96" t="s">
        <v>115</v>
      </c>
      <c r="D54" s="28" t="s">
        <v>57</v>
      </c>
      <c r="E54" s="28">
        <v>100</v>
      </c>
      <c r="F54" s="28">
        <v>899.05</v>
      </c>
      <c r="G54" s="73">
        <f t="shared" ref="G54:G55" si="0">ROUND(E54*F54,2)</f>
        <v>89905</v>
      </c>
      <c r="H54" s="105"/>
      <c r="I54" s="101"/>
      <c r="J54" s="101"/>
    </row>
    <row r="55" spans="1:10" s="30" customFormat="1" ht="189" x14ac:dyDescent="0.25">
      <c r="A55" s="36" t="s">
        <v>133</v>
      </c>
      <c r="B55" s="28" t="s">
        <v>114</v>
      </c>
      <c r="C55" s="96" t="s">
        <v>116</v>
      </c>
      <c r="D55" s="28" t="s">
        <v>57</v>
      </c>
      <c r="E55" s="28">
        <v>10</v>
      </c>
      <c r="F55" s="28">
        <v>1000</v>
      </c>
      <c r="G55" s="73">
        <f t="shared" si="0"/>
        <v>10000</v>
      </c>
      <c r="H55" s="105"/>
      <c r="I55" s="101"/>
      <c r="J55" s="101"/>
    </row>
    <row r="56" spans="1:10" s="38" customFormat="1" x14ac:dyDescent="0.25">
      <c r="A56" s="40" t="s">
        <v>9</v>
      </c>
      <c r="B56" s="143" t="s">
        <v>85</v>
      </c>
      <c r="C56" s="144"/>
      <c r="D56" s="144"/>
      <c r="E56" s="144"/>
      <c r="F56" s="145"/>
      <c r="G56" s="74">
        <f>SUM(G57:G57)</f>
        <v>500</v>
      </c>
      <c r="H56" s="104"/>
      <c r="I56" s="100"/>
      <c r="J56" s="100"/>
    </row>
    <row r="57" spans="1:10" s="30" customFormat="1" ht="63" x14ac:dyDescent="0.25">
      <c r="A57" s="36" t="s">
        <v>110</v>
      </c>
      <c r="B57" s="28" t="s">
        <v>117</v>
      </c>
      <c r="C57" s="96" t="s">
        <v>118</v>
      </c>
      <c r="D57" s="28" t="s">
        <v>57</v>
      </c>
      <c r="E57" s="28">
        <v>1</v>
      </c>
      <c r="F57" s="28">
        <v>500</v>
      </c>
      <c r="G57" s="73">
        <f>ROUND(E57*F57,2)</f>
        <v>500</v>
      </c>
      <c r="H57" s="105"/>
      <c r="I57" s="101"/>
      <c r="J57" s="101"/>
    </row>
    <row r="58" spans="1:10" s="38" customFormat="1" x14ac:dyDescent="0.25">
      <c r="A58" s="149" t="s">
        <v>40</v>
      </c>
      <c r="B58" s="150"/>
      <c r="C58" s="150"/>
      <c r="D58" s="150"/>
      <c r="E58" s="150"/>
      <c r="F58" s="151"/>
      <c r="G58" s="50">
        <f>SUM(G45,G52,G56)</f>
        <v>115783.88</v>
      </c>
      <c r="H58" s="104"/>
      <c r="I58" s="100"/>
      <c r="J58" s="100"/>
    </row>
    <row r="59" spans="1:10" s="30" customFormat="1" x14ac:dyDescent="0.25">
      <c r="A59" s="152" t="s">
        <v>41</v>
      </c>
      <c r="B59" s="153"/>
      <c r="C59" s="153"/>
      <c r="D59" s="153"/>
      <c r="E59" s="153"/>
      <c r="F59" s="154"/>
      <c r="G59" s="75">
        <v>0</v>
      </c>
      <c r="H59" s="106"/>
      <c r="I59" s="99"/>
      <c r="J59" s="101"/>
    </row>
    <row r="60" spans="1:10" s="38" customFormat="1" x14ac:dyDescent="0.25">
      <c r="A60" s="143" t="s">
        <v>12</v>
      </c>
      <c r="B60" s="144"/>
      <c r="C60" s="144"/>
      <c r="D60" s="144"/>
      <c r="E60" s="144"/>
      <c r="F60" s="145"/>
      <c r="G60" s="74">
        <f>SUM(G58:G59)</f>
        <v>115783.88</v>
      </c>
      <c r="H60" s="107"/>
      <c r="I60" s="109"/>
      <c r="J60" s="110"/>
    </row>
    <row r="61" spans="1:10" s="38" customFormat="1" x14ac:dyDescent="0.25">
      <c r="H61" s="102"/>
      <c r="I61" s="109"/>
      <c r="J61" s="109"/>
    </row>
    <row r="62" spans="1:10" s="38" customFormat="1" x14ac:dyDescent="0.25">
      <c r="H62" s="102"/>
      <c r="I62" s="109"/>
      <c r="J62" s="109"/>
    </row>
    <row r="63" spans="1:10" s="38" customFormat="1" x14ac:dyDescent="0.25">
      <c r="H63" s="102"/>
      <c r="I63" s="109"/>
      <c r="J63" s="109"/>
    </row>
  </sheetData>
  <sheetProtection formatCells="0" formatColumns="0" formatRows="0" insertRows="0" deleteRows="0" selectLockedCells="1"/>
  <dataConsolidate/>
  <mergeCells count="15">
    <mergeCell ref="A10:B10"/>
    <mergeCell ref="A17:B17"/>
    <mergeCell ref="A28:B28"/>
    <mergeCell ref="A19:B19"/>
    <mergeCell ref="A60:F60"/>
    <mergeCell ref="A20:B20"/>
    <mergeCell ref="A24:B24"/>
    <mergeCell ref="A26:B26"/>
    <mergeCell ref="B56:F56"/>
    <mergeCell ref="B45:F45"/>
    <mergeCell ref="B52:F52"/>
    <mergeCell ref="A58:F58"/>
    <mergeCell ref="A59:F59"/>
    <mergeCell ref="A25:B25"/>
    <mergeCell ref="A35:B35"/>
  </mergeCells>
  <conditionalFormatting sqref="E11">
    <cfRule type="cellIs" dxfId="41" priority="6" operator="notBetween">
      <formula>0</formula>
      <formula>75</formula>
    </cfRule>
  </conditionalFormatting>
  <conditionalFormatting sqref="D17">
    <cfRule type="cellIs" dxfId="40" priority="1" operator="equal">
      <formula>0</formula>
    </cfRule>
    <cfRule type="cellIs" dxfId="39" priority="4" operator="lessThan">
      <formula>100</formula>
    </cfRule>
    <cfRule type="cellIs" dxfId="38" priority="5" operator="greaterThan">
      <formula>100</formula>
    </cfRule>
  </conditionalFormatting>
  <dataValidations xWindow="625" yWindow="324" count="15">
    <dataValidation type="decimal" operator="equal" allowBlank="1" showInputMessage="1" showErrorMessage="1" promptTitle="Tähelepanu!" prompt="AMIF tulu peab võrduma AMIF kuluga." sqref="B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B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B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B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B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B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B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B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B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B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B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B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B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B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B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formula1>G65550</formula1>
    </dataValidation>
    <dataValidation type="decimal" operator="equal" allowBlank="1" showInputMessage="1" showErrorMessage="1" promptTitle="Tähelepanu!" prompt="Kogusumma peab olema võrdne projekti kogukuludega." sqref="B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B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B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B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B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B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B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B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B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B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B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B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B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B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B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G65550</formula1>
    </dataValidation>
    <dataValidation type="decimal" operator="lessThan" allowBlank="1" showInputMessage="1" showErrorMessage="1" promptTitle="Tähelepanu!" prompt="SiM toetus on kuni 25% projekti kogukuludest." sqref="JB34:JB41 SX34:SX41 ACT34:ACT41 AMP34:AMP41 AWL34:AWL41 BGH34:BGH41 BQD34:BQD41 BZZ34:BZZ41 CJV34:CJV41 CTR34:CTR41 DDN34:DDN41 DNJ34:DNJ41 DXF34:DXF41 EHB34:EHB41 EQX34:EQX41 FAT34:FAT41 FKP34:FKP41 FUL34:FUL41 GEH34:GEH41 GOD34:GOD41 GXZ34:GXZ41 HHV34:HHV41 HRR34:HRR41 IBN34:IBN41 ILJ34:ILJ41 IVF34:IVF41 JFB34:JFB41 JOX34:JOX41 JYT34:JYT41 KIP34:KIP41 KSL34:KSL41 LCH34:LCH41 LMD34:LMD41 LVZ34:LVZ41 MFV34:MFV41 MPR34:MPR41 MZN34:MZN41 NJJ34:NJJ41 NTF34:NTF41 ODB34:ODB41 OMX34:OMX41 OWT34:OWT41 PGP34:PGP41 PQL34:PQL41 QAH34:QAH41 QKD34:QKD41 QTZ34:QTZ41 RDV34:RDV41 RNR34:RNR41 RXN34:RXN41 SHJ34:SHJ41 SRF34:SRF41 TBB34:TBB41 TKX34:TKX41 TUT34:TUT41 UEP34:UEP41 UOL34:UOL41 UYH34:UYH41 VID34:VID41 VRZ34:VRZ41 WBV34:WBV41 WLR34:WLR41 WVN34:WVN41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formula1>IZ34*0.25</formula1>
    </dataValidation>
    <dataValidation type="decimal" operator="lessThan" allowBlank="1" showInputMessage="1" showErrorMessage="1" promptTitle="Tähelepanu!" prompt="AMIF toetus on kuni 75% kogukuludest." sqref="JA34:JA41 SW34:SW41 ACS34:ACS41 AMO34:AMO41 AWK34:AWK41 BGG34:BGG41 BQC34:BQC41 BZY34:BZY41 CJU34:CJU41 CTQ34:CTQ41 DDM34:DDM41 DNI34:DNI41 DXE34:DXE41 EHA34:EHA41 EQW34:EQW41 FAS34:FAS41 FKO34:FKO41 FUK34:FUK41 GEG34:GEG41 GOC34:GOC41 GXY34:GXY41 HHU34:HHU41 HRQ34:HRQ41 IBM34:IBM41 ILI34:ILI41 IVE34:IVE41 JFA34:JFA41 JOW34:JOW41 JYS34:JYS41 KIO34:KIO41 KSK34:KSK41 LCG34:LCG41 LMC34:LMC41 LVY34:LVY41 MFU34:MFU41 MPQ34:MPQ41 MZM34:MZM41 NJI34:NJI41 NTE34:NTE41 ODA34:ODA41 OMW34:OMW41 OWS34:OWS41 PGO34:PGO41 PQK34:PQK41 QAG34:QAG41 QKC34:QKC41 QTY34:QTY41 RDU34:RDU41 RNQ34:RNQ41 RXM34:RXM41 SHI34:SHI41 SRE34:SRE41 TBA34:TBA41 TKW34:TKW41 TUS34:TUS41 UEO34:UEO41 UOK34:UOK41 UYG34:UYG41 VIC34:VIC41 VRY34:VRY41 WBU34:WBU41 WLQ34:WLQ41 WVM34:WVM41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formula1>IZ34*0.75</formula1>
    </dataValidation>
    <dataValidation type="decimal" operator="lessThan" allowBlank="1" showInputMessage="1" showErrorMessage="1" promptTitle="Tähelepanu!" prompt="Kaudsed kulud moodustavad otsestest kuludest kuni 7%." sqref="IZ33:JB33 SV33:SX33 ACR33:ACT33 AMN33:AMP33 AWJ33:AWL33 BGF33:BGH33 BQB33:BQD33 BZX33:BZZ33 CJT33:CJV33 CTP33:CTR33 DDL33:DDN33 DNH33:DNJ33 DXD33:DXF33 EGZ33:EHB33 EQV33:EQX33 FAR33:FAT33 FKN33:FKP33 FUJ33:FUL33 GEF33:GEH33 GOB33:GOD33 GXX33:GXZ33 HHT33:HHV33 HRP33:HRR33 IBL33:IBN33 ILH33:ILJ33 IVD33:IVF33 JEZ33:JFB33 JOV33:JOX33 JYR33:JYT33 KIN33:KIP33 KSJ33:KSL33 LCF33:LCH33 LMB33:LMD33 LVX33:LVZ33 MFT33:MFV33 MPP33:MPR33 MZL33:MZN33 NJH33:NJJ33 NTD33:NTF33 OCZ33:ODB33 OMV33:OMX33 OWR33:OWT33 PGN33:PGP33 PQJ33:PQL33 QAF33:QAH33 QKB33:QKD33 QTX33:QTZ33 RDT33:RDV33 RNP33:RNR33 RXL33:RXN33 SHH33:SHJ33 SRD33:SRF33 TAZ33:TBB33 TKV33:TKX33 TUR33:TUT33 UEN33:UEP33 UOJ33:UOL33 UYF33:UYH33 VIB33:VID33 VRX33:VRZ33 WBT33:WBV33 WLP33:WLR33 WVL33:WVN33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G65549:H65549 G983053:H983053 G917517:H917517 G851981:H851981 G786445:H786445 G720909:H720909 G655373:H655373 G589837:H589837 G524301:H524301 G458765:H458765 G393229:H393229 G327693:H327693 G262157:H262157 G196621:H196621 G131085:H131085">
      <formula1>(0.07*G31)/1</formula1>
    </dataValidation>
    <dataValidation type="decimal" operator="lessThan" allowBlank="1" showInputMessage="1" showErrorMessage="1" promptTitle="Tähelepanu!" prompt="SiM toetus on kuni 25% projekti kogukuludest." sqref="H131086 H65550 H983054 H917518 H851982 H786446 H720910 H655374 H589838 H524302 H458766 H393230 H327694 H262158 H196622">
      <formula1>G65550*0.25</formula1>
    </dataValidation>
    <dataValidation type="decimal" operator="equal" allowBlank="1" showInputMessage="1" showErrorMessage="1" promptTitle="Tähelepanu!" prompt="Kogusumma peab olema võrdne projekti kogukuludega." sqref="B33 B40:B41">
      <formula1>G60</formula1>
    </dataValidation>
    <dataValidation operator="equal" allowBlank="1" showErrorMessage="1" promptTitle="Tähelepanu!" prompt="AMIF tulu peab võrduma AMIF kuluga." sqref="B11"/>
    <dataValidation type="list" allowBlank="1" showInputMessage="1" showErrorMessage="1" promptTitle="Tähelepanu!" prompt="Vali nimekirjast projekti valdkond!" sqref="B8">
      <formula1>Valdkond</formula1>
    </dataValidation>
    <dataValidation type="list" allowBlank="1" showInputMessage="1" showErrorMessage="1" errorTitle="Tähelepanu!" error="Vali ühik nimekirjast" promptTitle="Tähelepanu!" prompt="Vali ühik nimekirjast" sqref="D46:D51 D53:D55 D57">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59">
      <formula1>ROUND(G58*7%,2)</formula1>
    </dataValidation>
    <dataValidation type="decimal" allowBlank="1" showInputMessage="1" showErrorMessage="1" errorTitle="Tähelepanu!" error="AMIF toetuse osakaal ei saa olla suurem kui 75%" promptTitle="Tähelepanu!" prompt="AMIF toetuse osakaal ei saa olla suurem kui 75%" sqref="D12">
      <formula1>0</formula1>
      <formula2>75</formula2>
    </dataValidation>
    <dataValidation type="decimal" operator="equal" allowBlank="1" showInputMessage="1" showErrorMessage="1" errorTitle="Tähelepanu!" error="Tervik peab olema 100%" promptTitle="Tähelepanu!" prompt="Osakaalude summa peab olema 100%" sqref="D17">
      <formula1>100</formula1>
    </dataValidation>
    <dataValidation type="decimal" operator="equal" allowBlank="1" showInputMessage="1" showErrorMessage="1" sqref="C17">
      <formula1>C26</formula1>
    </dataValidation>
    <dataValidation type="custom" allowBlank="1" showInputMessage="1" showErrorMessage="1" sqref="D13">
      <formula1>IF(SUM(D12:D16)&gt;100," ",100-(D12+D14+D15+D16))</formula1>
    </dataValidation>
  </dataValidations>
  <pageMargins left="0.7" right="0.7" top="0.75" bottom="0.75" header="0.3" footer="0.3"/>
  <pageSetup paperSize="9" orientation="portrait" r:id="rId1"/>
  <ignoredErrors>
    <ignoredError sqref="C14:C17 D17 B33 G6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outlinePr applyStyles="1" summaryRight="0"/>
  </sheetPr>
  <dimension ref="A1:L47"/>
  <sheetViews>
    <sheetView topLeftCell="A13" workbookViewId="0">
      <selection activeCell="C51" sqref="C51"/>
    </sheetView>
  </sheetViews>
  <sheetFormatPr defaultRowHeight="15" x14ac:dyDescent="0.25"/>
  <cols>
    <col min="1" max="1" width="7" customWidth="1"/>
    <col min="2" max="2" width="36.28515625" customWidth="1"/>
    <col min="3" max="3" width="15.140625" customWidth="1"/>
    <col min="4" max="4" width="20.28515625" customWidth="1"/>
    <col min="5" max="5" width="17.42578125" customWidth="1"/>
    <col min="6" max="6" width="20" customWidth="1"/>
    <col min="7" max="7" width="15.140625" customWidth="1"/>
    <col min="8" max="8" width="23.5703125" customWidth="1"/>
    <col min="9" max="9" width="23.7109375" customWidth="1"/>
    <col min="10" max="10" width="23.85546875" style="15" customWidth="1"/>
    <col min="11" max="11" width="24" style="15" customWidth="1"/>
    <col min="12" max="12" width="11.85546875" customWidth="1"/>
  </cols>
  <sheetData>
    <row r="1" spans="1:12" s="15" customFormat="1" ht="15.75" x14ac:dyDescent="0.25">
      <c r="A1" s="33" t="str">
        <f>IF(G23=0,"",IF(G23=100,"","Tähelepanu! Tabel 1. Projekti maksumus ja tulud allikate lõikes (EUR), osakaalude summa ei moodusta 100%"))</f>
        <v/>
      </c>
      <c r="B1" s="19"/>
      <c r="C1" s="19"/>
      <c r="D1" s="19"/>
      <c r="E1" s="19"/>
      <c r="F1" s="19"/>
    </row>
    <row r="2" spans="1:12" s="15" customFormat="1" ht="15.75" x14ac:dyDescent="0.25">
      <c r="A2" s="33" t="str">
        <f>IF(D23=D37,"","Tähelepanu! Tabel 1. Projekti maksumus ja tulud allikate lõikes (EUR). Projekti tegelikud tulud kokku ei ole võrdne projekti tegelike kuludega.")</f>
        <v/>
      </c>
      <c r="B2" s="19"/>
      <c r="C2" s="19"/>
      <c r="D2" s="19"/>
      <c r="E2" s="19"/>
      <c r="F2" s="19"/>
    </row>
    <row r="3" spans="1:12" s="15" customFormat="1" ht="15.75" x14ac:dyDescent="0.25">
      <c r="A3" s="33" t="str">
        <f>IF(C46=D37,"","Tähelepanu! Tabel 3. Projekti kulud meetmete lõikes (EUR) kokku ei ole võrdne Tabel 2. Kuluaruande koond tegelikud kulud kokku")</f>
        <v/>
      </c>
      <c r="B3" s="19"/>
      <c r="C3" s="19"/>
      <c r="D3" s="38"/>
      <c r="E3" s="19"/>
      <c r="F3" s="19"/>
    </row>
    <row r="4" spans="1:12" s="15" customFormat="1" ht="15.75" x14ac:dyDescent="0.25">
      <c r="A4" s="92" t="s">
        <v>26</v>
      </c>
      <c r="B4" s="93"/>
      <c r="C4" s="93"/>
      <c r="D4" s="94"/>
      <c r="E4" s="19"/>
      <c r="F4" s="19"/>
    </row>
    <row r="5" spans="1:12" s="15" customFormat="1" ht="15.75" x14ac:dyDescent="0.25">
      <c r="A5" s="3" t="s">
        <v>66</v>
      </c>
      <c r="B5" s="19"/>
      <c r="C5" s="19"/>
      <c r="D5" s="19"/>
      <c r="E5" s="19"/>
      <c r="F5" s="19"/>
    </row>
    <row r="6" spans="1:12" s="15" customFormat="1" ht="15.75" x14ac:dyDescent="0.25">
      <c r="A6" s="38" t="s">
        <v>46</v>
      </c>
      <c r="B6" s="30"/>
      <c r="C6" s="30" t="str">
        <f>'C. KULUARUANDE KOOND'!B6</f>
        <v>Politsei- ja Piirivalveamet</v>
      </c>
      <c r="D6" s="30"/>
      <c r="E6" s="30"/>
      <c r="F6" s="30"/>
    </row>
    <row r="7" spans="1:12" s="15" customFormat="1" ht="15.75" x14ac:dyDescent="0.25">
      <c r="A7" s="38" t="s">
        <v>92</v>
      </c>
      <c r="B7" s="30"/>
      <c r="C7" s="30" t="str">
        <f>'C. KULUARUANDE KOOND'!B7</f>
        <v>Rahvusvahelise kaitse taotlejatele ja tagasipöördujatele tõlketeenuse osutamine</v>
      </c>
      <c r="D7" s="30"/>
      <c r="E7" s="30"/>
      <c r="F7" s="30"/>
    </row>
    <row r="8" spans="1:12" ht="15.75" x14ac:dyDescent="0.25">
      <c r="A8" s="38" t="s">
        <v>93</v>
      </c>
      <c r="B8" s="30"/>
      <c r="C8" s="30" t="str">
        <f>'C. KULUARUANDE KOOND'!B8</f>
        <v>AMIF2015-11</v>
      </c>
      <c r="D8" s="30"/>
      <c r="E8" s="30"/>
      <c r="F8" s="30"/>
    </row>
    <row r="9" spans="1:12" s="15" customFormat="1" ht="15.75" x14ac:dyDescent="0.25">
      <c r="A9" s="38" t="s">
        <v>94</v>
      </c>
      <c r="B9" s="30"/>
      <c r="C9" s="30" t="s">
        <v>167</v>
      </c>
      <c r="D9" s="30"/>
      <c r="E9" s="30"/>
      <c r="F9" s="30"/>
    </row>
    <row r="10" spans="1:12" s="15" customFormat="1" ht="15.75" x14ac:dyDescent="0.25">
      <c r="A10" s="38" t="s">
        <v>1</v>
      </c>
      <c r="B10" s="30"/>
      <c r="C10" s="129" t="s">
        <v>168</v>
      </c>
      <c r="D10" s="37"/>
      <c r="E10" s="37"/>
      <c r="F10" s="37"/>
      <c r="G10" s="60"/>
    </row>
    <row r="11" spans="1:12" s="15" customFormat="1" ht="15.75" x14ac:dyDescent="0.25">
      <c r="A11" s="38"/>
      <c r="B11" s="30"/>
      <c r="C11" s="37"/>
      <c r="D11" s="37"/>
      <c r="E11" s="37"/>
      <c r="F11" s="37"/>
      <c r="G11" s="60"/>
    </row>
    <row r="12" spans="1:12" s="15" customFormat="1" ht="15.75" x14ac:dyDescent="0.25">
      <c r="A12" s="60"/>
      <c r="B12"/>
      <c r="C12" s="37"/>
      <c r="D12" s="37"/>
      <c r="E12" s="37"/>
      <c r="F12" s="37"/>
      <c r="G12" s="60"/>
    </row>
    <row r="13" spans="1:12" x14ac:dyDescent="0.25">
      <c r="A13" s="60" t="s">
        <v>72</v>
      </c>
    </row>
    <row r="14" spans="1:12" ht="15.75" x14ac:dyDescent="0.25">
      <c r="A14" s="39"/>
      <c r="B14" s="40"/>
      <c r="C14" s="40"/>
      <c r="D14" s="180" t="s">
        <v>67</v>
      </c>
      <c r="E14" s="180"/>
      <c r="F14" s="180"/>
      <c r="G14" s="180"/>
      <c r="H14" s="180"/>
      <c r="I14" s="180"/>
      <c r="J14" s="180"/>
      <c r="K14" s="180"/>
      <c r="L14" s="169" t="s">
        <v>58</v>
      </c>
    </row>
    <row r="15" spans="1:12" ht="15.75" x14ac:dyDescent="0.25">
      <c r="A15" s="39"/>
      <c r="B15" s="40"/>
      <c r="C15" s="40"/>
      <c r="D15" s="174" t="s">
        <v>74</v>
      </c>
      <c r="E15" s="176" t="s">
        <v>141</v>
      </c>
      <c r="F15" s="172" t="s">
        <v>74</v>
      </c>
      <c r="G15" s="176" t="s">
        <v>142</v>
      </c>
      <c r="H15" s="172" t="s">
        <v>74</v>
      </c>
      <c r="I15" s="176" t="s">
        <v>143</v>
      </c>
      <c r="J15" s="181" t="s">
        <v>74</v>
      </c>
      <c r="K15" s="183" t="s">
        <v>144</v>
      </c>
      <c r="L15" s="170"/>
    </row>
    <row r="16" spans="1:12" ht="15.75" x14ac:dyDescent="0.25">
      <c r="A16" s="39"/>
      <c r="B16" s="40" t="s">
        <v>15</v>
      </c>
      <c r="C16" s="40" t="s">
        <v>20</v>
      </c>
      <c r="D16" s="175"/>
      <c r="E16" s="177"/>
      <c r="F16" s="173"/>
      <c r="G16" s="177"/>
      <c r="H16" s="173"/>
      <c r="I16" s="177"/>
      <c r="J16" s="182"/>
      <c r="K16" s="183"/>
      <c r="L16" s="171"/>
    </row>
    <row r="17" spans="1:12" ht="15.75" x14ac:dyDescent="0.25">
      <c r="A17" s="42">
        <v>1</v>
      </c>
      <c r="B17" s="43" t="s">
        <v>4</v>
      </c>
      <c r="C17" s="69">
        <f>'A. Eelarve'!C12</f>
        <v>86837.91</v>
      </c>
      <c r="D17" s="44" t="s">
        <v>146</v>
      </c>
      <c r="E17" s="69">
        <v>21712.5</v>
      </c>
      <c r="F17" s="44" t="s">
        <v>172</v>
      </c>
      <c r="G17" s="69">
        <v>21712.5</v>
      </c>
      <c r="H17" s="44" t="s">
        <v>174</v>
      </c>
      <c r="I17" s="69">
        <v>21712.5</v>
      </c>
      <c r="J17" s="44" t="s">
        <v>177</v>
      </c>
      <c r="K17" s="69">
        <v>21700.41</v>
      </c>
      <c r="L17" s="76">
        <f>'A. Eelarve'!D12</f>
        <v>75</v>
      </c>
    </row>
    <row r="18" spans="1:12" ht="15.75" x14ac:dyDescent="0.25">
      <c r="A18" s="42">
        <v>2</v>
      </c>
      <c r="B18" s="43" t="s">
        <v>17</v>
      </c>
      <c r="C18" s="69">
        <f>'A. Eelarve'!C13</f>
        <v>28945.97</v>
      </c>
      <c r="D18" s="44" t="s">
        <v>147</v>
      </c>
      <c r="E18" s="69">
        <v>7237.5</v>
      </c>
      <c r="F18" s="44" t="s">
        <v>173</v>
      </c>
      <c r="G18" s="69">
        <v>7237.5</v>
      </c>
      <c r="H18" s="44" t="s">
        <v>175</v>
      </c>
      <c r="I18" s="69">
        <v>7237.5</v>
      </c>
      <c r="J18" s="44" t="s">
        <v>176</v>
      </c>
      <c r="K18" s="69">
        <v>7233.47</v>
      </c>
      <c r="L18" s="76">
        <f>'A. Eelarve'!D13</f>
        <v>25</v>
      </c>
    </row>
    <row r="19" spans="1:12" ht="15.75" x14ac:dyDescent="0.25">
      <c r="A19" s="42">
        <v>3</v>
      </c>
      <c r="B19" s="43" t="s">
        <v>19</v>
      </c>
      <c r="C19" s="69">
        <f>'A. Eelarve'!C14</f>
        <v>0</v>
      </c>
      <c r="D19" s="44"/>
      <c r="E19" s="69">
        <v>0</v>
      </c>
      <c r="F19" s="44"/>
      <c r="G19" s="69">
        <v>0</v>
      </c>
      <c r="H19" s="44"/>
      <c r="I19" s="69">
        <v>0</v>
      </c>
      <c r="J19" s="69"/>
      <c r="K19" s="69">
        <v>0</v>
      </c>
      <c r="L19" s="76">
        <f>'A. Eelarve'!D14</f>
        <v>0</v>
      </c>
    </row>
    <row r="20" spans="1:12" ht="15.75" x14ac:dyDescent="0.25">
      <c r="A20" s="42">
        <v>4</v>
      </c>
      <c r="B20" s="43" t="s">
        <v>18</v>
      </c>
      <c r="C20" s="69">
        <f>'A. Eelarve'!C15</f>
        <v>0</v>
      </c>
      <c r="D20" s="44"/>
      <c r="E20" s="69">
        <v>0</v>
      </c>
      <c r="F20" s="44"/>
      <c r="G20" s="69">
        <v>0</v>
      </c>
      <c r="H20" s="44"/>
      <c r="I20" s="69">
        <v>0</v>
      </c>
      <c r="J20" s="69"/>
      <c r="K20" s="69">
        <v>0</v>
      </c>
      <c r="L20" s="76">
        <f>'A. Eelarve'!D15</f>
        <v>0</v>
      </c>
    </row>
    <row r="21" spans="1:12" ht="15.75" x14ac:dyDescent="0.25">
      <c r="A21" s="42">
        <v>5</v>
      </c>
      <c r="B21" s="43" t="s">
        <v>48</v>
      </c>
      <c r="C21" s="69">
        <f>'A. Eelarve'!C16</f>
        <v>0</v>
      </c>
      <c r="D21" s="44"/>
      <c r="E21" s="69">
        <v>0</v>
      </c>
      <c r="F21" s="44"/>
      <c r="G21" s="69">
        <v>0</v>
      </c>
      <c r="H21" s="44"/>
      <c r="I21" s="69">
        <v>0</v>
      </c>
      <c r="J21" s="69"/>
      <c r="K21" s="69">
        <v>0</v>
      </c>
      <c r="L21" s="76">
        <f>'A. Eelarve'!D16</f>
        <v>0</v>
      </c>
    </row>
    <row r="22" spans="1:12" ht="15.75" x14ac:dyDescent="0.25">
      <c r="A22" s="140" t="s">
        <v>59</v>
      </c>
      <c r="B22" s="141"/>
      <c r="C22" s="50">
        <f>SUM(C17:C21)</f>
        <v>115783.88</v>
      </c>
      <c r="D22" s="45"/>
      <c r="E22" s="50">
        <f>SUM(E17:E21)</f>
        <v>28950</v>
      </c>
      <c r="F22" s="45"/>
      <c r="G22" s="50">
        <f>SUM(G17:G21)</f>
        <v>28950</v>
      </c>
      <c r="H22" s="45"/>
      <c r="I22" s="50">
        <f>SUM(I17:I21)</f>
        <v>28950</v>
      </c>
      <c r="J22" s="50"/>
      <c r="K22" s="50">
        <f>SUM(K17:K21)</f>
        <v>28933.88</v>
      </c>
      <c r="L22" s="50">
        <f>SUM(L17:L21)</f>
        <v>100</v>
      </c>
    </row>
    <row r="23" spans="1:12" x14ac:dyDescent="0.25">
      <c r="D23" s="128"/>
    </row>
    <row r="24" spans="1:12" x14ac:dyDescent="0.25">
      <c r="A24" s="60" t="s">
        <v>73</v>
      </c>
    </row>
    <row r="25" spans="1:12" ht="15.75" x14ac:dyDescent="0.25">
      <c r="A25" s="158" t="s">
        <v>15</v>
      </c>
      <c r="B25" s="159"/>
      <c r="C25" s="155" t="s">
        <v>20</v>
      </c>
      <c r="D25" s="166" t="s">
        <v>67</v>
      </c>
      <c r="E25" s="167"/>
      <c r="F25" s="167"/>
      <c r="G25" s="167"/>
      <c r="H25" s="167"/>
      <c r="I25" s="167"/>
      <c r="J25" s="167"/>
      <c r="K25" s="168"/>
      <c r="L25" s="155" t="s">
        <v>58</v>
      </c>
    </row>
    <row r="26" spans="1:12" ht="15.75" x14ac:dyDescent="0.25">
      <c r="A26" s="160"/>
      <c r="B26" s="161"/>
      <c r="C26" s="156"/>
      <c r="D26" s="164" t="s">
        <v>68</v>
      </c>
      <c r="E26" s="165"/>
      <c r="F26" s="164" t="s">
        <v>69</v>
      </c>
      <c r="G26" s="165"/>
      <c r="H26" s="164" t="s">
        <v>70</v>
      </c>
      <c r="I26" s="165"/>
      <c r="J26" s="164" t="s">
        <v>145</v>
      </c>
      <c r="K26" s="165"/>
      <c r="L26" s="156"/>
    </row>
    <row r="27" spans="1:12" ht="36" customHeight="1" x14ac:dyDescent="0.25">
      <c r="A27" s="162"/>
      <c r="B27" s="163"/>
      <c r="C27" s="157"/>
      <c r="D27" s="41" t="s">
        <v>71</v>
      </c>
      <c r="E27" s="62" t="s">
        <v>16</v>
      </c>
      <c r="F27" s="61" t="s">
        <v>71</v>
      </c>
      <c r="G27" s="62" t="s">
        <v>16</v>
      </c>
      <c r="H27" s="61" t="s">
        <v>71</v>
      </c>
      <c r="I27" s="62" t="s">
        <v>16</v>
      </c>
      <c r="J27" s="61" t="s">
        <v>71</v>
      </c>
      <c r="K27" s="62" t="s">
        <v>16</v>
      </c>
      <c r="L27" s="157"/>
    </row>
    <row r="28" spans="1:12" ht="15.75" x14ac:dyDescent="0.25">
      <c r="A28" s="42">
        <v>1</v>
      </c>
      <c r="B28" s="43" t="s">
        <v>4</v>
      </c>
      <c r="C28" s="69">
        <f>E28+G28+I28+K28</f>
        <v>21712.5</v>
      </c>
      <c r="D28" s="29">
        <v>42215</v>
      </c>
      <c r="E28" s="73">
        <v>21712.5</v>
      </c>
      <c r="F28" s="29"/>
      <c r="G28" s="73">
        <v>0</v>
      </c>
      <c r="H28" s="29"/>
      <c r="I28" s="73">
        <v>0</v>
      </c>
      <c r="J28" s="29"/>
      <c r="K28" s="73">
        <v>0</v>
      </c>
      <c r="L28" s="76">
        <f>'A. Eelarve'!D12</f>
        <v>75</v>
      </c>
    </row>
    <row r="29" spans="1:12" ht="15.75" x14ac:dyDescent="0.25">
      <c r="A29" s="42">
        <v>2</v>
      </c>
      <c r="B29" s="43" t="s">
        <v>17</v>
      </c>
      <c r="C29" s="69">
        <f>E29+G29+I29+K29</f>
        <v>7237.5</v>
      </c>
      <c r="D29" s="29">
        <v>42215</v>
      </c>
      <c r="E29" s="73">
        <v>7237.5</v>
      </c>
      <c r="F29" s="29"/>
      <c r="G29" s="73">
        <v>0</v>
      </c>
      <c r="H29" s="29"/>
      <c r="I29" s="73">
        <v>0</v>
      </c>
      <c r="J29" s="29"/>
      <c r="K29" s="73">
        <v>0</v>
      </c>
      <c r="L29" s="76">
        <f>'A. Eelarve'!D13</f>
        <v>25</v>
      </c>
    </row>
    <row r="30" spans="1:12" ht="15.75" x14ac:dyDescent="0.25">
      <c r="A30" s="42">
        <v>3</v>
      </c>
      <c r="B30" s="43" t="s">
        <v>19</v>
      </c>
      <c r="C30" s="69">
        <f>E30+G30+I30+K30</f>
        <v>0</v>
      </c>
      <c r="D30" s="29"/>
      <c r="E30" s="73">
        <v>0</v>
      </c>
      <c r="F30" s="29"/>
      <c r="G30" s="73">
        <v>0</v>
      </c>
      <c r="H30" s="29"/>
      <c r="I30" s="73">
        <v>0</v>
      </c>
      <c r="J30" s="29"/>
      <c r="K30" s="73">
        <v>0</v>
      </c>
      <c r="L30" s="76">
        <f>'A. Eelarve'!D14</f>
        <v>0</v>
      </c>
    </row>
    <row r="31" spans="1:12" ht="15.75" x14ac:dyDescent="0.25">
      <c r="A31" s="42">
        <v>4</v>
      </c>
      <c r="B31" s="43" t="s">
        <v>18</v>
      </c>
      <c r="C31" s="69">
        <f>E31+G31+I31+K31</f>
        <v>0</v>
      </c>
      <c r="D31" s="29"/>
      <c r="E31" s="73">
        <v>0</v>
      </c>
      <c r="F31" s="29"/>
      <c r="G31" s="73">
        <v>0</v>
      </c>
      <c r="H31" s="29"/>
      <c r="I31" s="73">
        <v>0</v>
      </c>
      <c r="J31" s="29"/>
      <c r="K31" s="73">
        <v>0</v>
      </c>
      <c r="L31" s="76">
        <f>'A. Eelarve'!D15</f>
        <v>0</v>
      </c>
    </row>
    <row r="32" spans="1:12" ht="15.75" x14ac:dyDescent="0.25">
      <c r="A32" s="42">
        <v>5</v>
      </c>
      <c r="B32" s="43" t="s">
        <v>48</v>
      </c>
      <c r="C32" s="69">
        <f>E32+G32+I32+K32</f>
        <v>0</v>
      </c>
      <c r="D32" s="29"/>
      <c r="E32" s="73">
        <v>0</v>
      </c>
      <c r="F32" s="29"/>
      <c r="G32" s="73">
        <v>0</v>
      </c>
      <c r="H32" s="29"/>
      <c r="I32" s="73">
        <v>0</v>
      </c>
      <c r="J32" s="29"/>
      <c r="K32" s="73">
        <v>0</v>
      </c>
      <c r="L32" s="76">
        <f>'A. Eelarve'!D16</f>
        <v>0</v>
      </c>
    </row>
    <row r="33" spans="1:12" ht="15.75" x14ac:dyDescent="0.25">
      <c r="A33" s="140" t="s">
        <v>59</v>
      </c>
      <c r="B33" s="141"/>
      <c r="C33" s="50">
        <f>SUM(C28:C32)</f>
        <v>28950</v>
      </c>
      <c r="D33" s="45"/>
      <c r="E33" s="50">
        <f>SUM(E28:E32)</f>
        <v>28950</v>
      </c>
      <c r="F33" s="45"/>
      <c r="G33" s="50">
        <f>SUM(G28:G32)</f>
        <v>0</v>
      </c>
      <c r="H33" s="50">
        <f>SUM(H28:H32)</f>
        <v>0</v>
      </c>
      <c r="I33" s="127">
        <f>SUM(I28:I32)</f>
        <v>0</v>
      </c>
      <c r="J33" s="9"/>
      <c r="K33" s="127">
        <f>SUM(K28:K32)</f>
        <v>0</v>
      </c>
      <c r="L33" s="50">
        <f>SUM(L28:L32)</f>
        <v>100</v>
      </c>
    </row>
    <row r="36" spans="1:12" x14ac:dyDescent="0.25">
      <c r="A36" s="178" t="s">
        <v>148</v>
      </c>
      <c r="B36" s="178"/>
      <c r="I36" s="63"/>
      <c r="J36" s="63"/>
      <c r="K36" s="63"/>
    </row>
    <row r="38" spans="1:12" ht="15" customHeight="1" x14ac:dyDescent="0.25">
      <c r="A38" s="15" t="s">
        <v>171</v>
      </c>
    </row>
    <row r="42" spans="1:12" x14ac:dyDescent="0.25">
      <c r="A42" t="s">
        <v>87</v>
      </c>
    </row>
    <row r="44" spans="1:12" x14ac:dyDescent="0.25">
      <c r="A44" t="s">
        <v>169</v>
      </c>
    </row>
    <row r="45" spans="1:12" s="15" customFormat="1" x14ac:dyDescent="0.25">
      <c r="A45" s="86" t="s">
        <v>178</v>
      </c>
    </row>
    <row r="46" spans="1:12" x14ac:dyDescent="0.25">
      <c r="A46" s="133" t="s">
        <v>170</v>
      </c>
    </row>
    <row r="47" spans="1:12" x14ac:dyDescent="0.25">
      <c r="A47" s="179" t="s">
        <v>120</v>
      </c>
      <c r="B47" s="179"/>
    </row>
  </sheetData>
  <sheetProtection selectLockedCells="1"/>
  <mergeCells count="22">
    <mergeCell ref="A36:B36"/>
    <mergeCell ref="A47:B47"/>
    <mergeCell ref="I15:I16"/>
    <mergeCell ref="D14:K14"/>
    <mergeCell ref="J15:J16"/>
    <mergeCell ref="K15:K16"/>
    <mergeCell ref="L14:L16"/>
    <mergeCell ref="F15:F16"/>
    <mergeCell ref="H15:H16"/>
    <mergeCell ref="D15:D16"/>
    <mergeCell ref="E15:E16"/>
    <mergeCell ref="G15:G16"/>
    <mergeCell ref="L25:L27"/>
    <mergeCell ref="C25:C27"/>
    <mergeCell ref="A25:B27"/>
    <mergeCell ref="A22:B22"/>
    <mergeCell ref="A33:B33"/>
    <mergeCell ref="D26:E26"/>
    <mergeCell ref="F26:G26"/>
    <mergeCell ref="H26:I26"/>
    <mergeCell ref="J26:K26"/>
    <mergeCell ref="D25:K25"/>
  </mergeCells>
  <conditionalFormatting sqref="L22">
    <cfRule type="cellIs" dxfId="37" priority="4" operator="equal">
      <formula>0</formula>
    </cfRule>
    <cfRule type="cellIs" dxfId="36" priority="5" operator="lessThan">
      <formula>100</formula>
    </cfRule>
    <cfRule type="cellIs" dxfId="35" priority="6" operator="greaterThan">
      <formula>100</formula>
    </cfRule>
  </conditionalFormatting>
  <conditionalFormatting sqref="L33">
    <cfRule type="cellIs" dxfId="34" priority="1" operator="equal">
      <formula>0</formula>
    </cfRule>
    <cfRule type="cellIs" dxfId="33" priority="2" operator="lessThan">
      <formula>100</formula>
    </cfRule>
    <cfRule type="cellIs" dxfId="32" priority="3" operator="greaterThan">
      <formula>100</formula>
    </cfRule>
  </conditionalFormatting>
  <dataValidations count="5">
    <dataValidation type="decimal" operator="equal" allowBlank="1" showInputMessage="1" showErrorMessage="1" sqref="C33:D33 C22:D22">
      <formula1>C32</formula1>
    </dataValidation>
    <dataValidation type="decimal" operator="equal" allowBlank="1" showInputMessage="1" showErrorMessage="1" errorTitle="Tähelepanu!" error="Tervik peab olema 100%" promptTitle="Tähelepanu!" prompt="Osakaalude summa peab olema 100%" sqref="L22 L33">
      <formula1>100</formula1>
    </dataValidation>
    <dataValidation type="decimal" allowBlank="1" showInputMessage="1" showErrorMessage="1" errorTitle="Tähelepanu!" error="AMIF toetuse osakaal ei saa olla suurem kui 75%" promptTitle="Tähelepanu!" prompt="AMIF toetuse osakaal ei saa olla suurem kui 75%" sqref="L17 L28">
      <formula1>0</formula1>
      <formula2>75</formula2>
    </dataValidation>
    <dataValidation operator="equal" allowBlank="1" showErrorMessage="1" promptTitle="Tähelepanu!" prompt="AMIF tulu peab võrduma AMIF kuluga." sqref="B16 A25"/>
    <dataValidation type="custom" allowBlank="1" showInputMessage="1" showErrorMessage="1" sqref="L18 L29">
      <formula1>IF(SUM(L17:L21)&gt;100," ",100-(L17+L19+L20+L21))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8"/>
  <sheetViews>
    <sheetView tabSelected="1" topLeftCell="A22" workbookViewId="0">
      <selection activeCell="J44" sqref="J44"/>
    </sheetView>
  </sheetViews>
  <sheetFormatPr defaultColWidth="9.140625" defaultRowHeight="15.75" x14ac:dyDescent="0.25"/>
  <cols>
    <col min="1" max="1" width="25.28515625" style="1" customWidth="1"/>
    <col min="2" max="2" width="41.85546875" style="1" customWidth="1"/>
    <col min="3" max="3" width="17.28515625" style="1" customWidth="1"/>
    <col min="4" max="4" width="18.28515625" style="1" customWidth="1"/>
    <col min="5" max="5" width="18.140625" style="1" customWidth="1"/>
    <col min="6" max="7" width="18.140625" style="19" customWidth="1"/>
    <col min="8" max="8" width="19.7109375" style="1" customWidth="1"/>
    <col min="9" max="9" width="11.42578125" style="1" customWidth="1"/>
    <col min="10" max="12" width="9.140625" style="1"/>
    <col min="13" max="13" width="9.140625" style="1" customWidth="1"/>
    <col min="14" max="15" width="9.140625" style="1"/>
    <col min="16" max="16" width="10.7109375" style="1" customWidth="1"/>
    <col min="17" max="17" width="8.85546875" style="1" customWidth="1"/>
    <col min="18" max="16384" width="9.140625" style="1"/>
  </cols>
  <sheetData>
    <row r="1" spans="1:17" s="19" customFormat="1" x14ac:dyDescent="0.25">
      <c r="A1" s="33" t="str">
        <f>IF(I21=0,"",IF(I21=100,"","Tähelepanu! Tabel 1. Projekti maksumus ja tulud allikate lõikes (EUR), osakaalude summa ei moodusta 100%"))</f>
        <v/>
      </c>
    </row>
    <row r="2" spans="1:17" s="19" customFormat="1" x14ac:dyDescent="0.25">
      <c r="A2" s="33" t="str">
        <f>IF(D21=D32,"","Tähelepanu! Tabel 1. Projekti maksumus ja tulud allikate lõikes (EUR). Projekti tegelikud tulud kokku ei ole võrdne projekti tegelike kuludega.")</f>
        <v/>
      </c>
    </row>
    <row r="3" spans="1:17" s="19" customFormat="1" x14ac:dyDescent="0.25">
      <c r="A3"/>
      <c r="B3" s="93"/>
      <c r="D3" s="38"/>
    </row>
    <row r="4" spans="1:17" s="19" customFormat="1" x14ac:dyDescent="0.25">
      <c r="A4" s="92" t="s">
        <v>26</v>
      </c>
      <c r="B4" s="93"/>
      <c r="D4" s="38"/>
    </row>
    <row r="5" spans="1:17" x14ac:dyDescent="0.25">
      <c r="A5" s="3" t="s">
        <v>0</v>
      </c>
    </row>
    <row r="6" spans="1:17" s="30" customFormat="1" x14ac:dyDescent="0.25">
      <c r="A6" s="38" t="s">
        <v>46</v>
      </c>
      <c r="B6" s="30" t="str">
        <f>'A. Eelarve'!B4</f>
        <v>Politsei- ja Piirivalveamet</v>
      </c>
    </row>
    <row r="7" spans="1:17" s="30" customFormat="1" x14ac:dyDescent="0.25">
      <c r="A7" s="38" t="s">
        <v>92</v>
      </c>
      <c r="B7" s="30" t="str">
        <f>'A. Eelarve'!B5</f>
        <v>Rahvusvahelise kaitse taotlejatele ja tagasipöördujatele tõlketeenuse osutamine</v>
      </c>
    </row>
    <row r="8" spans="1:17" s="30" customFormat="1" x14ac:dyDescent="0.25">
      <c r="A8" s="38" t="s">
        <v>93</v>
      </c>
      <c r="B8" s="30" t="s">
        <v>157</v>
      </c>
    </row>
    <row r="9" spans="1:17" s="30" customFormat="1" x14ac:dyDescent="0.25">
      <c r="A9" s="38" t="s">
        <v>94</v>
      </c>
      <c r="B9" s="30" t="s">
        <v>167</v>
      </c>
    </row>
    <row r="10" spans="1:17" s="30" customFormat="1" x14ac:dyDescent="0.25">
      <c r="A10" s="38" t="s">
        <v>1</v>
      </c>
      <c r="B10" s="30" t="s">
        <v>168</v>
      </c>
      <c r="C10" s="37"/>
      <c r="D10" s="37"/>
      <c r="E10" s="37"/>
      <c r="F10" s="37"/>
      <c r="G10" s="37"/>
      <c r="H10" s="37"/>
      <c r="I10" s="37"/>
      <c r="J10" s="37"/>
      <c r="K10" s="37"/>
      <c r="L10" s="37"/>
      <c r="M10" s="37"/>
      <c r="N10" s="37"/>
      <c r="O10" s="37"/>
      <c r="P10" s="37"/>
      <c r="Q10" s="37"/>
    </row>
    <row r="11" spans="1:17" x14ac:dyDescent="0.25">
      <c r="A11" s="85" t="s">
        <v>47</v>
      </c>
      <c r="B11" s="1" t="s">
        <v>27</v>
      </c>
      <c r="C11" s="7"/>
      <c r="D11" s="6"/>
      <c r="E11" s="6"/>
      <c r="F11" s="6"/>
      <c r="G11" s="6"/>
      <c r="H11" s="6"/>
      <c r="I11" s="6"/>
      <c r="J11" s="6"/>
      <c r="K11" s="6"/>
      <c r="L11" s="6"/>
      <c r="M11" s="6"/>
      <c r="N11" s="6"/>
      <c r="O11" s="6"/>
      <c r="P11" s="6"/>
      <c r="Q11" s="6"/>
    </row>
    <row r="12" spans="1:17" x14ac:dyDescent="0.25">
      <c r="J12" s="6"/>
      <c r="K12" s="6"/>
      <c r="L12" s="6"/>
      <c r="M12" s="6"/>
      <c r="N12" s="6"/>
      <c r="O12" s="6"/>
      <c r="P12" s="6"/>
      <c r="Q12" s="6"/>
    </row>
    <row r="14" spans="1:17" x14ac:dyDescent="0.25">
      <c r="A14" s="190" t="s">
        <v>60</v>
      </c>
      <c r="B14" s="190"/>
      <c r="C14" s="25"/>
      <c r="D14" s="25"/>
    </row>
    <row r="15" spans="1:17" ht="47.25" x14ac:dyDescent="0.25">
      <c r="A15" s="39"/>
      <c r="B15" s="40" t="s">
        <v>15</v>
      </c>
      <c r="C15" s="41" t="s">
        <v>64</v>
      </c>
      <c r="D15" s="41" t="s">
        <v>65</v>
      </c>
      <c r="E15" s="32" t="s">
        <v>134</v>
      </c>
      <c r="F15" s="32" t="s">
        <v>135</v>
      </c>
      <c r="G15" s="32" t="s">
        <v>136</v>
      </c>
      <c r="H15" s="32" t="s">
        <v>137</v>
      </c>
      <c r="I15" s="26" t="s">
        <v>58</v>
      </c>
    </row>
    <row r="16" spans="1:17" x14ac:dyDescent="0.25">
      <c r="A16" s="42">
        <v>1</v>
      </c>
      <c r="B16" s="43" t="s">
        <v>4</v>
      </c>
      <c r="C16" s="69">
        <f>'A. Eelarve'!C12</f>
        <v>86837.91</v>
      </c>
      <c r="D16" s="69">
        <f>E16+H16</f>
        <v>3420.26</v>
      </c>
      <c r="E16" s="69">
        <f>ROUND($E$32*I16/100,2)</f>
        <v>3420.26</v>
      </c>
      <c r="F16" s="69">
        <v>0</v>
      </c>
      <c r="G16" s="69">
        <v>0</v>
      </c>
      <c r="H16" s="69">
        <f>ROUND($H$32*I16/100,2)</f>
        <v>0</v>
      </c>
      <c r="I16" s="70">
        <f>'A. Eelarve'!D12</f>
        <v>75</v>
      </c>
    </row>
    <row r="17" spans="1:12" x14ac:dyDescent="0.25">
      <c r="A17" s="42">
        <v>2</v>
      </c>
      <c r="B17" s="43" t="s">
        <v>17</v>
      </c>
      <c r="C17" s="69">
        <f>'A. Eelarve'!C13</f>
        <v>28945.97</v>
      </c>
      <c r="D17" s="69">
        <f t="shared" ref="D17:D20" si="0">E17+H17</f>
        <v>1140.0899999999999</v>
      </c>
      <c r="E17" s="69">
        <f>ROUND($E$32*I17/100,2)</f>
        <v>1140.0899999999999</v>
      </c>
      <c r="F17" s="69">
        <v>0</v>
      </c>
      <c r="G17" s="69">
        <v>0</v>
      </c>
      <c r="H17" s="69">
        <f>ROUND($H$32*I17/100,2)</f>
        <v>0</v>
      </c>
      <c r="I17" s="70">
        <f>'A. Eelarve'!D13</f>
        <v>25</v>
      </c>
      <c r="J17" s="6"/>
    </row>
    <row r="18" spans="1:12" s="19" customFormat="1" x14ac:dyDescent="0.25">
      <c r="A18" s="42">
        <v>3</v>
      </c>
      <c r="B18" s="43" t="s">
        <v>19</v>
      </c>
      <c r="C18" s="69">
        <f>'A. Eelarve'!C14</f>
        <v>0</v>
      </c>
      <c r="D18" s="69">
        <f t="shared" si="0"/>
        <v>0</v>
      </c>
      <c r="E18" s="69">
        <f>ROUND($E$32*I18/100,2)</f>
        <v>0</v>
      </c>
      <c r="F18" s="69">
        <v>0</v>
      </c>
      <c r="G18" s="69">
        <v>0</v>
      </c>
      <c r="H18" s="69">
        <f>ROUND($H$32*I18/100,2)</f>
        <v>0</v>
      </c>
      <c r="I18" s="70">
        <f>'A. Eelarve'!D14</f>
        <v>0</v>
      </c>
      <c r="J18" s="6"/>
    </row>
    <row r="19" spans="1:12" x14ac:dyDescent="0.25">
      <c r="A19" s="42">
        <v>4</v>
      </c>
      <c r="B19" s="43" t="s">
        <v>18</v>
      </c>
      <c r="C19" s="69">
        <f>'A. Eelarve'!C15</f>
        <v>0</v>
      </c>
      <c r="D19" s="69">
        <f t="shared" si="0"/>
        <v>0</v>
      </c>
      <c r="E19" s="69">
        <f>ROUND($E$32*I19/100,2)</f>
        <v>0</v>
      </c>
      <c r="F19" s="69">
        <v>0</v>
      </c>
      <c r="G19" s="69">
        <v>0</v>
      </c>
      <c r="H19" s="69">
        <f>ROUND($H$32*I19/100,2)</f>
        <v>0</v>
      </c>
      <c r="I19" s="70">
        <f>'A. Eelarve'!D15</f>
        <v>0</v>
      </c>
    </row>
    <row r="20" spans="1:12" s="19" customFormat="1" x14ac:dyDescent="0.25">
      <c r="A20" s="42">
        <v>5</v>
      </c>
      <c r="B20" s="43" t="s">
        <v>48</v>
      </c>
      <c r="C20" s="69">
        <f>'A. Eelarve'!C16</f>
        <v>0</v>
      </c>
      <c r="D20" s="69">
        <f t="shared" si="0"/>
        <v>0</v>
      </c>
      <c r="E20" s="69">
        <f>ROUND($E$32*I20/100,2)</f>
        <v>0</v>
      </c>
      <c r="F20" s="69">
        <v>0</v>
      </c>
      <c r="G20" s="69">
        <v>0</v>
      </c>
      <c r="H20" s="69">
        <f>ROUND($H$32*I20/100,2)</f>
        <v>0</v>
      </c>
      <c r="I20" s="70">
        <f>'A. Eelarve'!D16</f>
        <v>0</v>
      </c>
    </row>
    <row r="21" spans="1:12" x14ac:dyDescent="0.25">
      <c r="A21" s="140" t="s">
        <v>59</v>
      </c>
      <c r="B21" s="141"/>
      <c r="C21" s="50">
        <f t="shared" ref="C21:I21" si="1">SUM(C16:C20)</f>
        <v>115783.88</v>
      </c>
      <c r="D21" s="50">
        <f t="shared" si="1"/>
        <v>4560.3500000000004</v>
      </c>
      <c r="E21" s="50">
        <f t="shared" si="1"/>
        <v>4560.3500000000004</v>
      </c>
      <c r="F21" s="50">
        <f t="shared" si="1"/>
        <v>0</v>
      </c>
      <c r="G21" s="50">
        <f t="shared" si="1"/>
        <v>0</v>
      </c>
      <c r="H21" s="50">
        <f t="shared" si="1"/>
        <v>0</v>
      </c>
      <c r="I21" s="27">
        <f t="shared" si="1"/>
        <v>100</v>
      </c>
    </row>
    <row r="24" spans="1:12" s="19" customFormat="1" x14ac:dyDescent="0.25">
      <c r="A24" s="8" t="s">
        <v>91</v>
      </c>
      <c r="B24" s="1"/>
      <c r="C24" s="7"/>
      <c r="D24" s="6"/>
      <c r="E24" s="6"/>
      <c r="F24" s="6"/>
      <c r="G24" s="6"/>
      <c r="H24" s="6"/>
      <c r="I24" s="6"/>
    </row>
    <row r="25" spans="1:12" ht="78.75" customHeight="1" x14ac:dyDescent="0.25">
      <c r="A25" s="186" t="s">
        <v>2</v>
      </c>
      <c r="B25" s="186" t="s">
        <v>3</v>
      </c>
      <c r="C25" s="184" t="s">
        <v>13</v>
      </c>
      <c r="D25" s="31" t="s">
        <v>25</v>
      </c>
      <c r="E25" s="184" t="s">
        <v>134</v>
      </c>
      <c r="F25" s="184" t="s">
        <v>135</v>
      </c>
      <c r="G25" s="184" t="s">
        <v>136</v>
      </c>
      <c r="H25" s="184" t="s">
        <v>137</v>
      </c>
      <c r="I25" s="32" t="s">
        <v>6</v>
      </c>
    </row>
    <row r="26" spans="1:12" s="14" customFormat="1" x14ac:dyDescent="0.25">
      <c r="A26" s="187"/>
      <c r="B26" s="187"/>
      <c r="C26" s="185"/>
      <c r="D26" s="4" t="s">
        <v>5</v>
      </c>
      <c r="E26" s="185"/>
      <c r="F26" s="185"/>
      <c r="G26" s="185"/>
      <c r="H26" s="185"/>
      <c r="I26" s="22"/>
    </row>
    <row r="27" spans="1:12" s="14" customFormat="1" x14ac:dyDescent="0.25">
      <c r="A27" s="10" t="s">
        <v>38</v>
      </c>
      <c r="B27" s="10" t="s">
        <v>7</v>
      </c>
      <c r="C27" s="77">
        <f>'A. Eelarve'!C21</f>
        <v>13378.880000000001</v>
      </c>
      <c r="D27" s="77">
        <f>SUM(E27:H27)</f>
        <v>3785.6</v>
      </c>
      <c r="E27" s="77">
        <f>'C1. Tööjõukulud'!H27</f>
        <v>3785.6</v>
      </c>
      <c r="F27" s="77">
        <f>'C1. Tööjõukulud'!H34</f>
        <v>0</v>
      </c>
      <c r="G27" s="77">
        <f>'C1. Tööjõukulud'!H42</f>
        <v>0</v>
      </c>
      <c r="H27" s="77">
        <f>'C1. Tööjõukulud'!H48</f>
        <v>0</v>
      </c>
      <c r="I27" s="77">
        <f t="shared" ref="I27:I32" si="2">IFERROR(ROUND(D27/C27*100,2),0)</f>
        <v>28.3</v>
      </c>
      <c r="L27"/>
    </row>
    <row r="28" spans="1:12" x14ac:dyDescent="0.25">
      <c r="A28" s="10" t="s">
        <v>9</v>
      </c>
      <c r="B28" s="11" t="s">
        <v>10</v>
      </c>
      <c r="C28" s="77">
        <f>'A. Eelarve'!C22</f>
        <v>101905</v>
      </c>
      <c r="D28" s="77">
        <f>SUM(E28,H28)</f>
        <v>774.75</v>
      </c>
      <c r="E28" s="77">
        <f>' C2. Sihtrühmaga seotud kulud'!H9</f>
        <v>774.75</v>
      </c>
      <c r="F28" s="77">
        <f>' C2. Sihtrühmaga seotud kulud'!H16</f>
        <v>0</v>
      </c>
      <c r="G28" s="77">
        <f>' C2. Sihtrühmaga seotud kulud'!H24</f>
        <v>0</v>
      </c>
      <c r="H28" s="77">
        <f>' C2. Sihtrühmaga seotud kulud'!H30</f>
        <v>0</v>
      </c>
      <c r="I28" s="77">
        <f t="shared" si="2"/>
        <v>0.76</v>
      </c>
    </row>
    <row r="29" spans="1:12" x14ac:dyDescent="0.25">
      <c r="A29" s="10" t="s">
        <v>55</v>
      </c>
      <c r="B29" s="11" t="s">
        <v>85</v>
      </c>
      <c r="C29" s="77">
        <f>'A. Eelarve'!C23</f>
        <v>500</v>
      </c>
      <c r="D29" s="77">
        <f>SUM(E29,H29)</f>
        <v>0</v>
      </c>
      <c r="E29" s="77">
        <f>' C3. EL avalikustamise kulud'!H13</f>
        <v>0</v>
      </c>
      <c r="F29" s="77">
        <f>' C3. EL avalikustamise kulud'!H20</f>
        <v>0</v>
      </c>
      <c r="G29" s="77">
        <f>' C3. EL avalikustamise kulud'!H28</f>
        <v>0</v>
      </c>
      <c r="H29" s="77">
        <f>' C3. EL avalikustamise kulud'!H34</f>
        <v>0</v>
      </c>
      <c r="I29" s="77">
        <f t="shared" si="2"/>
        <v>0</v>
      </c>
    </row>
    <row r="30" spans="1:12" x14ac:dyDescent="0.25">
      <c r="A30" s="12"/>
      <c r="B30" s="13" t="s">
        <v>45</v>
      </c>
      <c r="C30" s="78">
        <f t="shared" ref="C30:H30" si="3">SUM(C27:C29)</f>
        <v>115783.88</v>
      </c>
      <c r="D30" s="78">
        <f t="shared" si="3"/>
        <v>4560.3500000000004</v>
      </c>
      <c r="E30" s="78">
        <f t="shared" si="3"/>
        <v>4560.3500000000004</v>
      </c>
      <c r="F30" s="78">
        <f t="shared" si="3"/>
        <v>0</v>
      </c>
      <c r="G30" s="78">
        <f t="shared" si="3"/>
        <v>0</v>
      </c>
      <c r="H30" s="78">
        <f t="shared" si="3"/>
        <v>0</v>
      </c>
      <c r="I30" s="78">
        <f t="shared" si="2"/>
        <v>3.94</v>
      </c>
    </row>
    <row r="31" spans="1:12" x14ac:dyDescent="0.25">
      <c r="A31" s="12"/>
      <c r="B31" s="13" t="s">
        <v>14</v>
      </c>
      <c r="C31" s="78">
        <f>'A. Eelarve'!C25</f>
        <v>0</v>
      </c>
      <c r="D31" s="78">
        <f>SUM(E31,H31)</f>
        <v>0</v>
      </c>
      <c r="E31" s="79">
        <v>0</v>
      </c>
      <c r="F31" s="79">
        <v>0</v>
      </c>
      <c r="G31" s="79">
        <v>0</v>
      </c>
      <c r="H31" s="79">
        <v>0</v>
      </c>
      <c r="I31" s="78">
        <f t="shared" si="2"/>
        <v>0</v>
      </c>
    </row>
    <row r="32" spans="1:12" x14ac:dyDescent="0.25">
      <c r="A32" s="9"/>
      <c r="B32" s="10" t="s">
        <v>12</v>
      </c>
      <c r="C32" s="77">
        <f>SUM(C30:C31)</f>
        <v>115783.88</v>
      </c>
      <c r="D32" s="77">
        <f>SUM(D30:D31)</f>
        <v>4560.3500000000004</v>
      </c>
      <c r="E32" s="77">
        <f t="shared" ref="E32:H32" si="4">SUM(E30:E31)</f>
        <v>4560.3500000000004</v>
      </c>
      <c r="F32" s="77">
        <f>SUM(F30:F31)</f>
        <v>0</v>
      </c>
      <c r="G32" s="77">
        <f>SUM(G30:G31)</f>
        <v>0</v>
      </c>
      <c r="H32" s="77">
        <f t="shared" si="4"/>
        <v>0</v>
      </c>
      <c r="I32" s="77">
        <f t="shared" si="2"/>
        <v>3.94</v>
      </c>
    </row>
    <row r="33" spans="1:8" x14ac:dyDescent="0.25">
      <c r="A33"/>
      <c r="B33"/>
      <c r="C33"/>
      <c r="D33"/>
      <c r="H33" s="80"/>
    </row>
    <row r="34" spans="1:8" x14ac:dyDescent="0.25">
      <c r="A34" s="19"/>
      <c r="B34" s="19"/>
      <c r="C34" s="19"/>
    </row>
    <row r="36" spans="1:8" s="19" customFormat="1" x14ac:dyDescent="0.25">
      <c r="A36" s="16" t="s">
        <v>90</v>
      </c>
      <c r="B36" s="18"/>
      <c r="C36" s="15"/>
    </row>
    <row r="37" spans="1:8" s="19" customFormat="1" ht="47.25" x14ac:dyDescent="0.25">
      <c r="A37" s="17"/>
      <c r="B37" s="65" t="s">
        <v>76</v>
      </c>
      <c r="C37" s="64" t="s">
        <v>75</v>
      </c>
      <c r="D37" s="23" t="s">
        <v>134</v>
      </c>
      <c r="E37" s="23" t="s">
        <v>138</v>
      </c>
      <c r="F37" s="23" t="s">
        <v>139</v>
      </c>
      <c r="G37" s="5" t="s">
        <v>140</v>
      </c>
    </row>
    <row r="38" spans="1:8" s="19" customFormat="1" x14ac:dyDescent="0.25">
      <c r="A38" s="21" t="str">
        <f>'A. Eelarve'!A37</f>
        <v>Varjupaik – vastuvõtt</v>
      </c>
      <c r="B38" s="81">
        <f>'A. Eelarve'!B37</f>
        <v>115783.88</v>
      </c>
      <c r="C38" s="82">
        <v>2280.1799999999998</v>
      </c>
      <c r="D38" s="82">
        <v>2280.1799999999998</v>
      </c>
      <c r="E38" s="125">
        <v>0</v>
      </c>
      <c r="F38" s="73">
        <v>0</v>
      </c>
      <c r="G38" s="73">
        <v>0</v>
      </c>
    </row>
    <row r="39" spans="1:8" s="19" customFormat="1" x14ac:dyDescent="0.25">
      <c r="A39" s="21" t="str">
        <f>'A. Eelarve'!A38</f>
        <v>Tagasisaatmine – tagasisaatmismenetlustega kaasnevad meetmed</v>
      </c>
      <c r="B39" s="81">
        <f>'A. Eelarve'!B38</f>
        <v>0</v>
      </c>
      <c r="C39" s="82">
        <f>D39+E39+F39+G39</f>
        <v>0</v>
      </c>
      <c r="D39" s="73">
        <v>0</v>
      </c>
      <c r="E39" s="125">
        <v>0</v>
      </c>
      <c r="F39" s="73">
        <v>0</v>
      </c>
      <c r="G39" s="73">
        <v>0</v>
      </c>
    </row>
    <row r="40" spans="1:8" s="19" customFormat="1" x14ac:dyDescent="0.25">
      <c r="A40" s="21" t="str">
        <f>'A. Eelarve'!A39</f>
        <v>Tagasisaatmismeetmed</v>
      </c>
      <c r="B40" s="81">
        <f>'A. Eelarve'!B39</f>
        <v>0</v>
      </c>
      <c r="C40" s="82">
        <v>2280.17</v>
      </c>
      <c r="D40" s="82">
        <v>2280.17</v>
      </c>
      <c r="E40" s="125">
        <v>0</v>
      </c>
      <c r="F40" s="73">
        <v>0</v>
      </c>
      <c r="G40" s="73">
        <v>0</v>
      </c>
    </row>
    <row r="41" spans="1:8" x14ac:dyDescent="0.25">
      <c r="A41" s="10" t="s">
        <v>20</v>
      </c>
      <c r="B41" s="83">
        <f t="shared" ref="B41:G41" si="5">SUM(B38:B40)</f>
        <v>115783.88</v>
      </c>
      <c r="C41" s="77">
        <f t="shared" si="5"/>
        <v>4560.3500000000004</v>
      </c>
      <c r="D41" s="77">
        <f t="shared" si="5"/>
        <v>4560.3500000000004</v>
      </c>
      <c r="E41" s="126">
        <f t="shared" si="5"/>
        <v>0</v>
      </c>
      <c r="F41" s="77">
        <f t="shared" si="5"/>
        <v>0</v>
      </c>
      <c r="G41" s="77">
        <f t="shared" si="5"/>
        <v>0</v>
      </c>
    </row>
    <row r="42" spans="1:8" s="19" customFormat="1" x14ac:dyDescent="0.25">
      <c r="A42" s="89"/>
      <c r="B42" s="90"/>
      <c r="C42" s="91"/>
      <c r="D42"/>
      <c r="E42"/>
      <c r="F42"/>
      <c r="G42"/>
    </row>
    <row r="43" spans="1:8" x14ac:dyDescent="0.25">
      <c r="A43" s="18" t="s">
        <v>62</v>
      </c>
    </row>
    <row r="44" spans="1:8" x14ac:dyDescent="0.25">
      <c r="A44" s="188" t="s">
        <v>82</v>
      </c>
      <c r="B44" s="189"/>
      <c r="C44" s="66" t="s">
        <v>81</v>
      </c>
      <c r="D44" s="67" t="s">
        <v>49</v>
      </c>
      <c r="E44"/>
      <c r="F44" s="15"/>
      <c r="G44" s="15"/>
      <c r="H44"/>
    </row>
    <row r="45" spans="1:8" ht="47.25" x14ac:dyDescent="0.25">
      <c r="A45" s="20">
        <v>1</v>
      </c>
      <c r="B45" s="2" t="s">
        <v>21</v>
      </c>
      <c r="C45" s="68" t="s">
        <v>79</v>
      </c>
      <c r="D45" s="34"/>
      <c r="E45"/>
      <c r="F45" s="15"/>
      <c r="G45" s="15"/>
      <c r="H45"/>
    </row>
    <row r="46" spans="1:8" x14ac:dyDescent="0.25">
      <c r="A46" s="20">
        <v>2</v>
      </c>
      <c r="B46" s="21" t="s">
        <v>22</v>
      </c>
      <c r="C46" s="68" t="s">
        <v>79</v>
      </c>
      <c r="D46" s="34"/>
      <c r="E46"/>
      <c r="F46" s="15"/>
      <c r="G46" s="15"/>
      <c r="H46"/>
    </row>
    <row r="47" spans="1:8" ht="47.25" x14ac:dyDescent="0.25">
      <c r="A47" s="20">
        <v>3</v>
      </c>
      <c r="B47" s="2" t="s">
        <v>23</v>
      </c>
      <c r="C47" s="68" t="s">
        <v>80</v>
      </c>
      <c r="D47" s="34"/>
      <c r="E47"/>
      <c r="F47" s="15"/>
      <c r="G47" s="15"/>
      <c r="H47"/>
    </row>
    <row r="48" spans="1:8" ht="47.25" x14ac:dyDescent="0.25">
      <c r="A48" s="20">
        <v>4</v>
      </c>
      <c r="B48" s="2" t="s">
        <v>24</v>
      </c>
      <c r="C48" s="68" t="s">
        <v>79</v>
      </c>
      <c r="D48" s="34"/>
      <c r="E48"/>
      <c r="F48" s="15"/>
      <c r="G48" s="15"/>
      <c r="H48"/>
    </row>
  </sheetData>
  <sheetProtection selectLockedCells="1"/>
  <dataConsolidate/>
  <mergeCells count="10">
    <mergeCell ref="H25:H26"/>
    <mergeCell ref="A25:A26"/>
    <mergeCell ref="B25:B26"/>
    <mergeCell ref="A44:B44"/>
    <mergeCell ref="A14:B14"/>
    <mergeCell ref="A21:B21"/>
    <mergeCell ref="C25:C26"/>
    <mergeCell ref="E25:E26"/>
    <mergeCell ref="F25:F26"/>
    <mergeCell ref="G25:G26"/>
  </mergeCells>
  <conditionalFormatting sqref="D27 D29">
    <cfRule type="colorScale" priority="70">
      <colorScale>
        <cfvo type="num" val="0"/>
        <cfvo type="num" val="&quot;C11*1,1&quot;"/>
        <color rgb="FFFF7128"/>
        <color theme="5"/>
      </colorScale>
    </cfRule>
    <cfRule type="cellIs" dxfId="31" priority="72" stopIfTrue="1" operator="greaterThan">
      <formula>"C11*110%"</formula>
    </cfRule>
    <cfRule type="cellIs" dxfId="30" priority="73" stopIfTrue="1" operator="greaterThan">
      <formula>C27*1.1</formula>
    </cfRule>
    <cfRule type="cellIs" dxfId="29" priority="74" stopIfTrue="1" operator="greaterThan">
      <formula>C27*1.1</formula>
    </cfRule>
    <cfRule type="cellIs" dxfId="28" priority="75" stopIfTrue="1" operator="greaterThan">
      <formula>"F11*1,1"</formula>
    </cfRule>
  </conditionalFormatting>
  <conditionalFormatting sqref="I21">
    <cfRule type="cellIs" dxfId="27" priority="38" operator="equal">
      <formula>0</formula>
    </cfRule>
    <cfRule type="cellIs" dxfId="26" priority="56" operator="lessThan">
      <formula>100</formula>
    </cfRule>
    <cfRule type="cellIs" dxfId="25" priority="57" operator="greaterThan">
      <formula>100</formula>
    </cfRule>
  </conditionalFormatting>
  <conditionalFormatting sqref="I27 I29">
    <cfRule type="cellIs" dxfId="24" priority="48" operator="greaterThan">
      <formula>110</formula>
    </cfRule>
  </conditionalFormatting>
  <conditionalFormatting sqref="I32">
    <cfRule type="cellIs" dxfId="23" priority="42" operator="greaterThan">
      <formula>100</formula>
    </cfRule>
  </conditionalFormatting>
  <conditionalFormatting sqref="I30">
    <cfRule type="cellIs" dxfId="22" priority="40" operator="greaterThan">
      <formula>100</formula>
    </cfRule>
  </conditionalFormatting>
  <conditionalFormatting sqref="I31">
    <cfRule type="cellIs" dxfId="21" priority="39" operator="greaterThan">
      <formula>100</formula>
    </cfRule>
  </conditionalFormatting>
  <conditionalFormatting sqref="I28">
    <cfRule type="cellIs" dxfId="20" priority="36" operator="greaterThan">
      <formula>110</formula>
    </cfRule>
  </conditionalFormatting>
  <conditionalFormatting sqref="D28">
    <cfRule type="colorScale" priority="25">
      <colorScale>
        <cfvo type="num" val="0"/>
        <cfvo type="num" val="&quot;C11*1,1&quot;"/>
        <color rgb="FFFF7128"/>
        <color theme="5"/>
      </colorScale>
    </cfRule>
    <cfRule type="cellIs" dxfId="19" priority="26" stopIfTrue="1" operator="greaterThan">
      <formula>"C11*110%"</formula>
    </cfRule>
    <cfRule type="cellIs" dxfId="18" priority="27" stopIfTrue="1" operator="greaterThan">
      <formula>C28*1.1</formula>
    </cfRule>
    <cfRule type="cellIs" dxfId="17" priority="28" stopIfTrue="1" operator="greaterThan">
      <formula>C28*1.1</formula>
    </cfRule>
    <cfRule type="cellIs" dxfId="16" priority="29" stopIfTrue="1" operator="greaterThan">
      <formula>"F11*1,1"</formula>
    </cfRule>
  </conditionalFormatting>
  <conditionalFormatting sqref="D30">
    <cfRule type="colorScale" priority="15">
      <colorScale>
        <cfvo type="num" val="0"/>
        <cfvo type="num" val="&quot;C11*1,1&quot;"/>
        <color rgb="FFFF7128"/>
        <color theme="5"/>
      </colorScale>
    </cfRule>
    <cfRule type="cellIs" dxfId="15" priority="16" stopIfTrue="1" operator="greaterThan">
      <formula>"C11*110%"</formula>
    </cfRule>
    <cfRule type="cellIs" dxfId="14" priority="17" stopIfTrue="1" operator="greaterThan">
      <formula>C30*1.1</formula>
    </cfRule>
    <cfRule type="cellIs" dxfId="13" priority="18" stopIfTrue="1" operator="greaterThan">
      <formula>C30*1.1</formula>
    </cfRule>
    <cfRule type="cellIs" dxfId="12" priority="19" stopIfTrue="1" operator="greaterThan">
      <formula>"F11*1,1"</formula>
    </cfRule>
  </conditionalFormatting>
  <conditionalFormatting sqref="D31">
    <cfRule type="colorScale" priority="10">
      <colorScale>
        <cfvo type="num" val="0"/>
        <cfvo type="num" val="&quot;C11*1,1&quot;"/>
        <color rgb="FFFF7128"/>
        <color theme="5"/>
      </colorScale>
    </cfRule>
    <cfRule type="cellIs" dxfId="11" priority="11" stopIfTrue="1" operator="greaterThan">
      <formula>"C11*110%"</formula>
    </cfRule>
    <cfRule type="cellIs" dxfId="10" priority="12" stopIfTrue="1" operator="greaterThan">
      <formula>C31*1.1</formula>
    </cfRule>
    <cfRule type="cellIs" dxfId="9" priority="13" stopIfTrue="1" operator="greaterThan">
      <formula>C31*1.1</formula>
    </cfRule>
    <cfRule type="cellIs" dxfId="8" priority="14" stopIfTrue="1" operator="greaterThan">
      <formula>"F11*1,1"</formula>
    </cfRule>
  </conditionalFormatting>
  <conditionalFormatting sqref="D32">
    <cfRule type="colorScale" priority="5">
      <colorScale>
        <cfvo type="num" val="0"/>
        <cfvo type="num" val="&quot;C11*1,1&quot;"/>
        <color rgb="FFFF7128"/>
        <color theme="5"/>
      </colorScale>
    </cfRule>
    <cfRule type="cellIs" dxfId="7" priority="6" stopIfTrue="1" operator="greaterThan">
      <formula>"C11*110%"</formula>
    </cfRule>
    <cfRule type="cellIs" dxfId="6" priority="7" stopIfTrue="1" operator="greaterThan">
      <formula>C32*1.1</formula>
    </cfRule>
    <cfRule type="cellIs" dxfId="5" priority="8" stopIfTrue="1" operator="greaterThan">
      <formula>C32*1.1</formula>
    </cfRule>
    <cfRule type="cellIs" dxfId="4" priority="9" stopIfTrue="1" operator="greaterThan">
      <formula>"F11*1,1"</formula>
    </cfRule>
  </conditionalFormatting>
  <conditionalFormatting sqref="E41:G41">
    <cfRule type="cellIs" dxfId="3" priority="3" operator="equal">
      <formula>0</formula>
    </cfRule>
    <cfRule type="cellIs" dxfId="2" priority="4" operator="notEqual">
      <formula>$H$32</formula>
    </cfRule>
  </conditionalFormatting>
  <conditionalFormatting sqref="D41">
    <cfRule type="cellIs" dxfId="1" priority="1" operator="equal">
      <formula>0</formula>
    </cfRule>
    <cfRule type="cellIs" dxfId="0" priority="2" operator="notEqual">
      <formula>$E$32</formula>
    </cfRule>
  </conditionalFormatting>
  <dataValidations xWindow="399" yWindow="519" count="11">
    <dataValidation type="decimal" operator="lessThanOrEqual" showInputMessage="1" showErrorMessage="1" error="Kaudsed kulud tohivad otsestest kuludest moodustada kuni 7%." promptTitle="Tähelepanu!" prompt="Kaudsed kulud moodustavad otsestest kuludest kuni 7%." sqref="D31">
      <formula1>#REF!*0.07</formula1>
    </dataValidation>
    <dataValidation type="decimal" errorStyle="warning" operator="lessThanOrEqual" allowBlank="1" showInputMessage="1" showErrorMessage="1" errorTitle="Tähelepanu!" error="Kaudsed kulud tohivad otsestest kuludest moodustada kuni 7%." promptTitle="Tähelepanu!" prompt="Kaudsed kulud moodustavad otsestest kuludest kuni 7%." sqref="E31:H31">
      <formula1>E30*0.07</formula1>
    </dataValidation>
    <dataValidation errorStyle="warning" operator="equal" allowBlank="1" showInputMessage="1" showErrorMessage="1" promptTitle="Tähelepanu!" prompt="Tööjõukulud peavad võrduma töölehel &quot;Tööjõukulud&quot; saadud summaga." sqref="D27"/>
    <dataValidation type="decimal" operator="equal" allowBlank="1" showInputMessage="1" showErrorMessage="1" sqref="C21">
      <formula1>C69</formula1>
    </dataValidation>
    <dataValidation type="decimal" operator="equal" allowBlank="1" showInputMessage="1" showErrorMessage="1" errorTitle="Tähelepanu!" error="Tervik peab olema 100%" promptTitle="Tähelepanu!" prompt="Osakaalude summa peab olema 100%" sqref="I21">
      <formula1>100</formula1>
    </dataValidation>
    <dataValidation type="decimal" allowBlank="1" showInputMessage="1" showErrorMessage="1" errorTitle="Tähelepanu!" error="AMIF toetuse osakaal ei saa olla suurem kui 75%" promptTitle="Tähelepanu!" prompt="AMIF toetuse osakaal ei saa olla suurem kui 75%" sqref="I16:I20">
      <formula1>0</formula1>
      <formula2>75</formula2>
    </dataValidation>
    <dataValidation operator="equal" allowBlank="1" showErrorMessage="1" promptTitle="Tähelepanu!" prompt="AMIF tulu peab võrduma AMIF kuluga." sqref="B15"/>
    <dataValidation allowBlank="1" showInputMessage="1" showErrorMessage="1" promptTitle="Tähelepanu!" prompt="Aruandlusperioodi meetmete kogukulu peab olema võrdne projekti aruandlusperioodi kogukuludega." sqref="E41:G41"/>
    <dataValidation allowBlank="1" showInputMessage="1" showErrorMessage="1" promptTitle="Tähelepanu!" prompt="Kulud meetmete lõikes kokku peab olema võrdne projekti kulud kokku." sqref="C41:C42"/>
    <dataValidation type="list" allowBlank="1" showInputMessage="1" showErrorMessage="1" errorTitle="Tähelepanu!" error="Vali sobiv vastus" promptTitle="Tähelepanu!" prompt="Vali sobiv vastus" sqref="C45:C48">
      <formula1>Kinnituskiri</formula1>
    </dataValidation>
    <dataValidation type="decimal" errorStyle="warning" operator="equal" allowBlank="1" showInputMessage="1" showErrorMessage="1" errorTitle="Tähelepanu!" error="Aruandlusperioodi meetmete kogukulu peab olema võrdne projekti aruandlusperioodi kogukuludega." promptTitle="Tähelepanu!" prompt="Aruandlusperioodi meetmete kogukulu peab olema võrdne projekti aruandlusperioodi kogukuludega." sqref="D41">
      <formula1>#REF!</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xWindow="399" yWindow="519" count="2">
        <x14:dataValidation type="decimal" errorStyle="warning" operator="equal" allowBlank="1" showInputMessage="1" showErrorMessage="1" promptTitle="Tähelepanu!" prompt="EL avalikustamise kulude kogususmma peab olema võrdne töölehel &quot;EL avalikustamise kulud&quot; saadud kogusummaga.">
          <x14:formula1>
            <xm:f>' C3. EL avalikustamise kulud'!#REF!</xm:f>
          </x14:formula1>
          <xm:sqref>D29</xm:sqref>
        </x14:dataValidation>
        <x14:dataValidation type="decimal" errorStyle="warning" operator="equal" allowBlank="1" showInputMessage="1" showErrorMessage="1" promptTitle="Tähelepanu!" prompt="Sihtrühmaga seotud tegevuste kogususmma peab olema võrdne töölehel &quot;Sihtrühmaga seotud kulud&quot; saadud kogusummaga.">
          <x14:formula1>
            <xm:f>' C2. Sihtrühmaga seotud kulud'!H39</xm:f>
          </x14:formula1>
          <xm:sqref>D28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9"/>
  <sheetViews>
    <sheetView topLeftCell="A22" zoomScaleNormal="100" workbookViewId="0">
      <selection activeCell="J20" sqref="J20"/>
    </sheetView>
  </sheetViews>
  <sheetFormatPr defaultColWidth="9.140625" defaultRowHeight="15.75" x14ac:dyDescent="0.25"/>
  <cols>
    <col min="1" max="1" width="9.140625" style="19"/>
    <col min="2" max="2" width="18.28515625" style="19" customWidth="1"/>
    <col min="3" max="3" width="25.5703125" style="19" customWidth="1"/>
    <col min="4" max="4" width="16.7109375" style="15" customWidth="1"/>
    <col min="5" max="6" width="15.7109375" style="15" customWidth="1"/>
    <col min="7" max="7" width="16.28515625" style="19" customWidth="1"/>
    <col min="8" max="16384" width="9.140625" style="19"/>
  </cols>
  <sheetData>
    <row r="1" spans="1:8" x14ac:dyDescent="0.25">
      <c r="A1" s="3" t="s">
        <v>77</v>
      </c>
      <c r="B1" s="3"/>
    </row>
    <row r="2" spans="1:8" x14ac:dyDescent="0.25">
      <c r="A2" s="3"/>
      <c r="B2" s="3"/>
    </row>
    <row r="4" spans="1:8" x14ac:dyDescent="0.25">
      <c r="A4" s="17"/>
      <c r="B4" s="116" t="s">
        <v>11</v>
      </c>
      <c r="C4" s="116"/>
      <c r="D4" s="116"/>
      <c r="E4" s="116"/>
      <c r="F4" s="116"/>
      <c r="G4" s="116"/>
      <c r="H4" s="117" t="s">
        <v>16</v>
      </c>
    </row>
    <row r="5" spans="1:8" ht="15.75" customHeight="1" x14ac:dyDescent="0.25">
      <c r="A5" s="112" t="s">
        <v>2</v>
      </c>
      <c r="B5" s="118" t="s">
        <v>83</v>
      </c>
      <c r="C5" s="119"/>
      <c r="D5" s="119"/>
      <c r="E5" s="119"/>
      <c r="F5" s="119"/>
      <c r="G5" s="120"/>
      <c r="H5" s="117"/>
    </row>
    <row r="6" spans="1:8" ht="31.5" x14ac:dyDescent="0.25">
      <c r="A6" s="113"/>
      <c r="B6" s="5" t="s">
        <v>50</v>
      </c>
      <c r="C6" s="5" t="s">
        <v>51</v>
      </c>
      <c r="D6" s="5" t="s">
        <v>52</v>
      </c>
      <c r="E6" s="5" t="s">
        <v>53</v>
      </c>
      <c r="F6" s="5" t="s">
        <v>63</v>
      </c>
      <c r="G6" s="5" t="s">
        <v>54</v>
      </c>
      <c r="H6" s="117"/>
    </row>
    <row r="7" spans="1:8" s="30" customFormat="1" ht="31.5" x14ac:dyDescent="0.25">
      <c r="A7" s="134">
        <v>1</v>
      </c>
      <c r="B7" s="28" t="s">
        <v>160</v>
      </c>
      <c r="C7" s="28" t="s">
        <v>161</v>
      </c>
      <c r="D7" s="132" t="s">
        <v>181</v>
      </c>
      <c r="E7" s="137" t="s">
        <v>182</v>
      </c>
      <c r="F7" s="29">
        <v>42254</v>
      </c>
      <c r="G7" s="96" t="s">
        <v>186</v>
      </c>
      <c r="H7" s="73">
        <v>976.32</v>
      </c>
    </row>
    <row r="8" spans="1:8" s="30" customFormat="1" ht="110.25" x14ac:dyDescent="0.25">
      <c r="A8" s="134">
        <v>2</v>
      </c>
      <c r="B8" s="28" t="s">
        <v>160</v>
      </c>
      <c r="C8" s="28" t="s">
        <v>161</v>
      </c>
      <c r="D8" s="132" t="s">
        <v>162</v>
      </c>
      <c r="E8" s="137" t="s">
        <v>183</v>
      </c>
      <c r="F8" s="29">
        <v>42289</v>
      </c>
      <c r="G8" s="96" t="s">
        <v>187</v>
      </c>
      <c r="H8" s="73">
        <v>259.7</v>
      </c>
    </row>
    <row r="9" spans="1:8" s="30" customFormat="1" ht="31.5" x14ac:dyDescent="0.25">
      <c r="A9" s="134">
        <v>3</v>
      </c>
      <c r="C9" s="28" t="s">
        <v>161</v>
      </c>
      <c r="D9" s="132" t="s">
        <v>162</v>
      </c>
      <c r="E9" s="137" t="s">
        <v>184</v>
      </c>
      <c r="F9" s="29">
        <v>42289</v>
      </c>
      <c r="G9" s="96" t="s">
        <v>188</v>
      </c>
      <c r="H9" s="73">
        <v>407.88</v>
      </c>
    </row>
    <row r="10" spans="1:8" s="30" customFormat="1" ht="31.5" x14ac:dyDescent="0.25">
      <c r="A10" s="134">
        <v>4</v>
      </c>
      <c r="B10" s="28" t="s">
        <v>160</v>
      </c>
      <c r="C10" s="28" t="s">
        <v>161</v>
      </c>
      <c r="D10" s="132" t="s">
        <v>162</v>
      </c>
      <c r="E10" s="137" t="s">
        <v>185</v>
      </c>
      <c r="F10" s="29">
        <v>42289</v>
      </c>
      <c r="G10" s="96" t="s">
        <v>189</v>
      </c>
      <c r="H10" s="73">
        <v>9.8800000000000008</v>
      </c>
    </row>
    <row r="11" spans="1:8" s="30" customFormat="1" x14ac:dyDescent="0.25">
      <c r="A11" s="134">
        <v>5</v>
      </c>
      <c r="B11" s="28" t="s">
        <v>160</v>
      </c>
      <c r="C11" s="28" t="s">
        <v>161</v>
      </c>
      <c r="D11" s="132" t="s">
        <v>163</v>
      </c>
      <c r="E11" s="29">
        <v>42284</v>
      </c>
      <c r="F11" s="29">
        <v>42284</v>
      </c>
      <c r="G11" s="96" t="s">
        <v>186</v>
      </c>
      <c r="H11" s="73">
        <v>314.62</v>
      </c>
    </row>
    <row r="12" spans="1:8" s="30" customFormat="1" ht="110.25" x14ac:dyDescent="0.25">
      <c r="A12" s="134">
        <v>6</v>
      </c>
      <c r="B12" s="28" t="s">
        <v>160</v>
      </c>
      <c r="C12" s="28" t="s">
        <v>161</v>
      </c>
      <c r="D12" s="132" t="s">
        <v>163</v>
      </c>
      <c r="E12" s="29">
        <v>42284</v>
      </c>
      <c r="F12" s="137">
        <v>42318</v>
      </c>
      <c r="G12" s="96" t="s">
        <v>187</v>
      </c>
      <c r="H12" s="73">
        <v>83.69</v>
      </c>
    </row>
    <row r="13" spans="1:8" s="30" customFormat="1" ht="31.5" x14ac:dyDescent="0.25">
      <c r="A13" s="134">
        <v>7</v>
      </c>
      <c r="B13" s="28" t="s">
        <v>160</v>
      </c>
      <c r="C13" s="28" t="s">
        <v>161</v>
      </c>
      <c r="D13" s="132" t="s">
        <v>163</v>
      </c>
      <c r="E13" s="29">
        <v>42284</v>
      </c>
      <c r="F13" s="137">
        <v>42318</v>
      </c>
      <c r="G13" s="96" t="s">
        <v>188</v>
      </c>
      <c r="H13" s="73">
        <v>131.44999999999999</v>
      </c>
    </row>
    <row r="14" spans="1:8" s="30" customFormat="1" ht="31.5" x14ac:dyDescent="0.25">
      <c r="A14" s="134">
        <v>8</v>
      </c>
      <c r="B14" s="28"/>
      <c r="C14" s="28"/>
      <c r="D14" s="132" t="s">
        <v>163</v>
      </c>
      <c r="E14" s="29">
        <v>42284</v>
      </c>
      <c r="F14" s="137">
        <v>42318</v>
      </c>
      <c r="G14" s="96" t="s">
        <v>189</v>
      </c>
      <c r="H14" s="73">
        <v>3.19</v>
      </c>
    </row>
    <row r="15" spans="1:8" s="30" customFormat="1" x14ac:dyDescent="0.25">
      <c r="A15" s="134">
        <v>9</v>
      </c>
      <c r="B15" s="28" t="s">
        <v>160</v>
      </c>
      <c r="C15" s="28" t="s">
        <v>161</v>
      </c>
      <c r="D15" s="132" t="s">
        <v>164</v>
      </c>
      <c r="E15" s="29">
        <v>42314</v>
      </c>
      <c r="F15" s="29">
        <v>42314</v>
      </c>
      <c r="G15" s="96" t="s">
        <v>186</v>
      </c>
      <c r="H15" s="73">
        <v>314.63</v>
      </c>
    </row>
    <row r="16" spans="1:8" s="30" customFormat="1" ht="110.25" x14ac:dyDescent="0.25">
      <c r="A16" s="134">
        <v>10</v>
      </c>
      <c r="B16" s="28" t="s">
        <v>160</v>
      </c>
      <c r="C16" s="28" t="s">
        <v>161</v>
      </c>
      <c r="D16" s="132" t="s">
        <v>164</v>
      </c>
      <c r="E16" s="29">
        <v>42314</v>
      </c>
      <c r="F16" s="29">
        <v>42348</v>
      </c>
      <c r="G16" s="96" t="s">
        <v>187</v>
      </c>
      <c r="H16" s="73">
        <v>83.69</v>
      </c>
    </row>
    <row r="17" spans="1:8" s="30" customFormat="1" ht="32.25" thickBot="1" x14ac:dyDescent="0.3">
      <c r="A17" s="134">
        <v>11</v>
      </c>
      <c r="B17" s="28" t="s">
        <v>160</v>
      </c>
      <c r="C17" s="28" t="s">
        <v>161</v>
      </c>
      <c r="D17" s="132" t="s">
        <v>164</v>
      </c>
      <c r="E17" s="29">
        <v>42314</v>
      </c>
      <c r="F17" s="138">
        <v>42348</v>
      </c>
      <c r="G17" s="96" t="s">
        <v>188</v>
      </c>
      <c r="H17" s="73">
        <v>131.44999999999999</v>
      </c>
    </row>
    <row r="18" spans="1:8" s="30" customFormat="1" ht="31.5" x14ac:dyDescent="0.25">
      <c r="A18" s="134">
        <v>12</v>
      </c>
      <c r="B18" s="28"/>
      <c r="C18" s="28"/>
      <c r="D18" s="132" t="s">
        <v>190</v>
      </c>
      <c r="E18" s="29">
        <v>42314</v>
      </c>
      <c r="F18" s="137">
        <v>42348</v>
      </c>
      <c r="G18" s="96" t="s">
        <v>189</v>
      </c>
      <c r="H18" s="73">
        <v>3.19</v>
      </c>
    </row>
    <row r="19" spans="1:8" s="30" customFormat="1" x14ac:dyDescent="0.25">
      <c r="A19" s="134">
        <v>13</v>
      </c>
      <c r="B19" s="28" t="s">
        <v>160</v>
      </c>
      <c r="C19" s="28" t="s">
        <v>161</v>
      </c>
      <c r="D19" s="132" t="s">
        <v>165</v>
      </c>
      <c r="E19" s="29">
        <v>42345</v>
      </c>
      <c r="F19" s="29">
        <v>42345</v>
      </c>
      <c r="G19" s="96" t="s">
        <v>186</v>
      </c>
      <c r="H19" s="73">
        <v>314.62</v>
      </c>
    </row>
    <row r="20" spans="1:8" s="30" customFormat="1" ht="110.25" x14ac:dyDescent="0.25">
      <c r="A20" s="134">
        <v>14</v>
      </c>
      <c r="B20" s="28" t="s">
        <v>160</v>
      </c>
      <c r="C20" s="28" t="s">
        <v>161</v>
      </c>
      <c r="D20" s="132" t="s">
        <v>165</v>
      </c>
      <c r="E20" s="29">
        <v>42345</v>
      </c>
      <c r="F20" s="29">
        <v>42380</v>
      </c>
      <c r="G20" s="96" t="s">
        <v>187</v>
      </c>
      <c r="H20" s="73">
        <v>83.69</v>
      </c>
    </row>
    <row r="21" spans="1:8" s="30" customFormat="1" ht="32.25" thickBot="1" x14ac:dyDescent="0.3">
      <c r="A21" s="134">
        <v>15</v>
      </c>
      <c r="B21" s="28" t="s">
        <v>160</v>
      </c>
      <c r="C21" s="28" t="s">
        <v>161</v>
      </c>
      <c r="D21" s="132" t="s">
        <v>165</v>
      </c>
      <c r="E21" s="29">
        <v>42345</v>
      </c>
      <c r="F21" s="138">
        <v>42380</v>
      </c>
      <c r="G21" s="96" t="s">
        <v>188</v>
      </c>
      <c r="H21" s="73">
        <v>131.44999999999999</v>
      </c>
    </row>
    <row r="22" spans="1:8" s="30" customFormat="1" ht="31.5" x14ac:dyDescent="0.25">
      <c r="A22" s="134">
        <v>16</v>
      </c>
      <c r="B22" s="28"/>
      <c r="C22" s="28"/>
      <c r="D22" s="132" t="s">
        <v>165</v>
      </c>
      <c r="E22" s="29">
        <v>42345</v>
      </c>
      <c r="F22" s="137">
        <v>42380</v>
      </c>
      <c r="G22" s="96" t="s">
        <v>189</v>
      </c>
      <c r="H22" s="73">
        <v>3.19</v>
      </c>
    </row>
    <row r="23" spans="1:8" s="30" customFormat="1" x14ac:dyDescent="0.25">
      <c r="A23" s="134">
        <v>17</v>
      </c>
      <c r="B23" s="28" t="s">
        <v>160</v>
      </c>
      <c r="C23" s="28" t="s">
        <v>161</v>
      </c>
      <c r="D23" s="132" t="s">
        <v>166</v>
      </c>
      <c r="E23" s="29">
        <v>42376</v>
      </c>
      <c r="F23" s="29">
        <v>42376</v>
      </c>
      <c r="G23" s="96" t="s">
        <v>186</v>
      </c>
      <c r="H23" s="73">
        <v>315.39999999999998</v>
      </c>
    </row>
    <row r="24" spans="1:8" s="30" customFormat="1" ht="110.25" x14ac:dyDescent="0.25">
      <c r="A24" s="134">
        <v>18</v>
      </c>
      <c r="B24" s="28" t="s">
        <v>160</v>
      </c>
      <c r="C24" s="28" t="s">
        <v>161</v>
      </c>
      <c r="D24" s="132" t="s">
        <v>166</v>
      </c>
      <c r="E24" s="29">
        <v>42376</v>
      </c>
      <c r="F24" s="29">
        <v>42410</v>
      </c>
      <c r="G24" s="96" t="s">
        <v>187</v>
      </c>
      <c r="H24" s="73">
        <v>82.92</v>
      </c>
    </row>
    <row r="25" spans="1:8" s="30" customFormat="1" ht="31.5" x14ac:dyDescent="0.25">
      <c r="A25" s="134">
        <v>19</v>
      </c>
      <c r="B25" s="28" t="s">
        <v>160</v>
      </c>
      <c r="C25" s="28" t="s">
        <v>161</v>
      </c>
      <c r="D25" s="132" t="s">
        <v>166</v>
      </c>
      <c r="E25" s="29">
        <v>42376</v>
      </c>
      <c r="F25" s="29">
        <v>42410</v>
      </c>
      <c r="G25" s="96" t="s">
        <v>188</v>
      </c>
      <c r="H25" s="73">
        <v>131.44999999999999</v>
      </c>
    </row>
    <row r="26" spans="1:8" s="30" customFormat="1" ht="31.5" x14ac:dyDescent="0.25">
      <c r="A26" s="134">
        <v>20</v>
      </c>
      <c r="B26" s="135"/>
      <c r="C26" s="135"/>
      <c r="D26" s="132" t="s">
        <v>166</v>
      </c>
      <c r="E26" s="29">
        <v>42376</v>
      </c>
      <c r="F26" s="29">
        <v>42410</v>
      </c>
      <c r="G26" s="136" t="s">
        <v>189</v>
      </c>
      <c r="H26" s="73">
        <v>3.19</v>
      </c>
    </row>
    <row r="27" spans="1:8" s="30" customFormat="1" x14ac:dyDescent="0.25">
      <c r="A27" s="121" t="s">
        <v>149</v>
      </c>
      <c r="B27" s="122"/>
      <c r="C27" s="122"/>
      <c r="D27" s="122"/>
      <c r="E27" s="122"/>
      <c r="F27" s="122"/>
      <c r="G27" s="123"/>
      <c r="H27" s="87">
        <f>SUM(H7:H26)</f>
        <v>3785.6</v>
      </c>
    </row>
    <row r="28" spans="1:8" s="30" customFormat="1" x14ac:dyDescent="0.25">
      <c r="A28" s="28"/>
      <c r="B28" s="28"/>
      <c r="C28" s="28"/>
      <c r="D28" s="29"/>
      <c r="E28" s="28"/>
      <c r="F28" s="29"/>
      <c r="G28" s="28"/>
      <c r="H28" s="73"/>
    </row>
    <row r="29" spans="1:8" s="30" customFormat="1" x14ac:dyDescent="0.25">
      <c r="A29" s="28"/>
      <c r="B29" s="28"/>
      <c r="C29" s="28"/>
      <c r="D29" s="29"/>
      <c r="E29" s="28"/>
      <c r="F29" s="29"/>
      <c r="G29" s="28"/>
      <c r="H29" s="73"/>
    </row>
    <row r="30" spans="1:8" s="30" customFormat="1" x14ac:dyDescent="0.25">
      <c r="A30" s="28"/>
      <c r="B30" s="28"/>
      <c r="C30" s="28"/>
      <c r="D30" s="29"/>
      <c r="E30" s="28"/>
      <c r="F30" s="29"/>
      <c r="G30" s="28"/>
      <c r="H30" s="73"/>
    </row>
    <row r="31" spans="1:8" s="30" customFormat="1" x14ac:dyDescent="0.25">
      <c r="A31" s="28"/>
      <c r="B31" s="28"/>
      <c r="C31" s="28"/>
      <c r="D31" s="29"/>
      <c r="E31" s="28"/>
      <c r="F31" s="29"/>
      <c r="G31" s="28"/>
      <c r="H31" s="73"/>
    </row>
    <row r="32" spans="1:8" s="30" customFormat="1" x14ac:dyDescent="0.25">
      <c r="A32" s="28"/>
      <c r="B32" s="28"/>
      <c r="C32" s="28"/>
      <c r="D32" s="29"/>
      <c r="E32" s="28"/>
      <c r="F32" s="29"/>
      <c r="G32" s="28"/>
      <c r="H32" s="73"/>
    </row>
    <row r="33" spans="1:8" s="30" customFormat="1" x14ac:dyDescent="0.25">
      <c r="A33" s="28"/>
      <c r="B33" s="28"/>
      <c r="C33" s="28"/>
      <c r="D33" s="29"/>
      <c r="E33" s="28"/>
      <c r="F33" s="29"/>
      <c r="G33" s="28"/>
      <c r="H33" s="73"/>
    </row>
    <row r="34" spans="1:8" s="30" customFormat="1" x14ac:dyDescent="0.25">
      <c r="A34" s="121" t="s">
        <v>150</v>
      </c>
      <c r="B34" s="122"/>
      <c r="C34" s="122"/>
      <c r="D34" s="122"/>
      <c r="E34" s="122"/>
      <c r="F34" s="122"/>
      <c r="G34" s="123"/>
      <c r="H34" s="87">
        <f>SUM(H28:H33)</f>
        <v>0</v>
      </c>
    </row>
    <row r="35" spans="1:8" s="30" customFormat="1" x14ac:dyDescent="0.25">
      <c r="A35" s="28"/>
      <c r="B35" s="28"/>
      <c r="C35" s="28"/>
      <c r="D35" s="29"/>
      <c r="E35" s="28"/>
      <c r="F35" s="29"/>
      <c r="G35" s="28"/>
      <c r="H35" s="73"/>
    </row>
    <row r="36" spans="1:8" s="30" customFormat="1" x14ac:dyDescent="0.25">
      <c r="A36" s="28"/>
      <c r="B36" s="28"/>
      <c r="C36" s="28"/>
      <c r="D36" s="29"/>
      <c r="E36" s="28"/>
      <c r="F36" s="29"/>
      <c r="G36" s="28"/>
      <c r="H36" s="73"/>
    </row>
    <row r="37" spans="1:8" s="30" customFormat="1" x14ac:dyDescent="0.25">
      <c r="A37" s="28"/>
      <c r="B37" s="28"/>
      <c r="C37" s="28"/>
      <c r="D37" s="29"/>
      <c r="E37" s="28"/>
      <c r="F37" s="29"/>
      <c r="G37" s="28"/>
      <c r="H37" s="73"/>
    </row>
    <row r="38" spans="1:8" s="30" customFormat="1" x14ac:dyDescent="0.25">
      <c r="A38" s="28"/>
      <c r="B38" s="28"/>
      <c r="C38" s="28"/>
      <c r="D38" s="29"/>
      <c r="E38" s="28"/>
      <c r="F38" s="29"/>
      <c r="G38" s="28"/>
      <c r="H38" s="73"/>
    </row>
    <row r="39" spans="1:8" s="30" customFormat="1" x14ac:dyDescent="0.25">
      <c r="A39" s="28"/>
      <c r="B39" s="28"/>
      <c r="C39" s="28"/>
      <c r="D39" s="29"/>
      <c r="E39" s="28"/>
      <c r="F39" s="29"/>
      <c r="G39" s="28"/>
      <c r="H39" s="73"/>
    </row>
    <row r="40" spans="1:8" s="30" customFormat="1" x14ac:dyDescent="0.25">
      <c r="A40" s="28"/>
      <c r="B40" s="28"/>
      <c r="C40" s="28"/>
      <c r="D40" s="29"/>
      <c r="E40" s="29"/>
      <c r="F40" s="29"/>
      <c r="G40" s="28"/>
      <c r="H40" s="73"/>
    </row>
    <row r="41" spans="1:8" s="30" customFormat="1" x14ac:dyDescent="0.25">
      <c r="A41" s="28"/>
      <c r="B41" s="28"/>
      <c r="C41" s="28"/>
      <c r="D41" s="29"/>
      <c r="E41" s="29"/>
      <c r="F41" s="29"/>
      <c r="G41" s="28"/>
      <c r="H41" s="73"/>
    </row>
    <row r="42" spans="1:8" x14ac:dyDescent="0.25">
      <c r="A42" s="121" t="s">
        <v>151</v>
      </c>
      <c r="B42" s="122"/>
      <c r="C42" s="122"/>
      <c r="D42" s="122"/>
      <c r="E42" s="122"/>
      <c r="F42" s="122"/>
      <c r="G42" s="123"/>
      <c r="H42" s="84">
        <f>SUM(H35:H41)</f>
        <v>0</v>
      </c>
    </row>
    <row r="43" spans="1:8" s="30" customFormat="1" x14ac:dyDescent="0.25">
      <c r="A43" s="28"/>
      <c r="B43" s="28"/>
      <c r="C43" s="28"/>
      <c r="D43" s="29"/>
      <c r="E43" s="29"/>
      <c r="F43" s="29"/>
      <c r="G43" s="28"/>
      <c r="H43" s="73"/>
    </row>
    <row r="44" spans="1:8" s="30" customFormat="1" x14ac:dyDescent="0.25">
      <c r="A44" s="28"/>
      <c r="B44" s="28"/>
      <c r="C44" s="28"/>
      <c r="D44" s="29"/>
      <c r="E44" s="28"/>
      <c r="F44" s="29"/>
      <c r="G44" s="28"/>
      <c r="H44" s="73"/>
    </row>
    <row r="45" spans="1:8" s="30" customFormat="1" x14ac:dyDescent="0.25">
      <c r="A45" s="28"/>
      <c r="B45" s="28"/>
      <c r="C45" s="28"/>
      <c r="D45" s="29"/>
      <c r="E45" s="28"/>
      <c r="F45" s="29"/>
      <c r="G45" s="28"/>
      <c r="H45" s="73"/>
    </row>
    <row r="46" spans="1:8" s="30" customFormat="1" x14ac:dyDescent="0.25">
      <c r="A46" s="28"/>
      <c r="B46" s="28"/>
      <c r="C46" s="28"/>
      <c r="D46" s="29"/>
      <c r="E46" s="29"/>
      <c r="F46" s="29"/>
      <c r="G46" s="28"/>
      <c r="H46" s="73"/>
    </row>
    <row r="47" spans="1:8" s="30" customFormat="1" x14ac:dyDescent="0.25">
      <c r="A47" s="28"/>
      <c r="B47" s="28"/>
      <c r="C47" s="28"/>
      <c r="D47" s="29"/>
      <c r="E47" s="28"/>
      <c r="F47" s="29"/>
      <c r="G47" s="28"/>
      <c r="H47" s="73"/>
    </row>
    <row r="48" spans="1:8" s="30" customFormat="1" x14ac:dyDescent="0.25">
      <c r="A48" s="121" t="s">
        <v>152</v>
      </c>
      <c r="B48" s="122"/>
      <c r="C48" s="122"/>
      <c r="D48" s="122"/>
      <c r="E48" s="122"/>
      <c r="F48" s="122"/>
      <c r="G48" s="123"/>
      <c r="H48" s="87">
        <f>SUM(H43:H47)</f>
        <v>0</v>
      </c>
    </row>
    <row r="49" spans="1:8" x14ac:dyDescent="0.25">
      <c r="A49" s="114" t="s">
        <v>61</v>
      </c>
      <c r="B49" s="114"/>
      <c r="C49" s="115"/>
      <c r="D49" s="17"/>
      <c r="E49" s="17"/>
      <c r="F49" s="17"/>
      <c r="G49" s="17"/>
      <c r="H49" s="84">
        <f>SUM(H27,H34,H42,H48)</f>
        <v>3785.6</v>
      </c>
    </row>
  </sheetData>
  <sheetProtection formatCells="0" formatColumns="0" insertColumns="0" insertRows="0" deleteColumns="0" deleteRows="0" selectLockedCells="1"/>
  <dataValidations disablePrompts="1" xWindow="680" yWindow="473"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35:F41 F43:F47 F28:F33 F7:F11 F15:F17 F19:F21 F23:F26">
      <formula1>E7</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31"/>
  <sheetViews>
    <sheetView workbookViewId="0">
      <selection activeCell="K8" sqref="K8"/>
    </sheetView>
  </sheetViews>
  <sheetFormatPr defaultColWidth="9.140625" defaultRowHeight="15.75" x14ac:dyDescent="0.25"/>
  <cols>
    <col min="1" max="1" width="9.140625" style="19"/>
    <col min="2" max="2" width="18.28515625" style="19" customWidth="1"/>
    <col min="3" max="3" width="25.5703125" style="19" customWidth="1"/>
    <col min="4" max="4" width="16.7109375" style="15" customWidth="1"/>
    <col min="5" max="6" width="15.7109375" style="15" customWidth="1"/>
    <col min="7" max="7" width="15.42578125" style="19" customWidth="1"/>
    <col min="8" max="16384" width="9.140625" style="19"/>
  </cols>
  <sheetData>
    <row r="1" spans="1:8" x14ac:dyDescent="0.25">
      <c r="A1" s="3" t="s">
        <v>156</v>
      </c>
      <c r="B1" s="3"/>
    </row>
    <row r="2" spans="1:8" x14ac:dyDescent="0.25">
      <c r="A2" s="3"/>
      <c r="B2" s="3"/>
    </row>
    <row r="4" spans="1:8" x14ac:dyDescent="0.25">
      <c r="A4" s="17"/>
      <c r="B4" s="196" t="s">
        <v>11</v>
      </c>
      <c r="C4" s="196"/>
      <c r="D4" s="196"/>
      <c r="E4" s="196"/>
      <c r="F4" s="196"/>
      <c r="G4" s="196"/>
      <c r="H4" s="197" t="s">
        <v>16</v>
      </c>
    </row>
    <row r="5" spans="1:8" x14ac:dyDescent="0.25">
      <c r="A5" s="186" t="s">
        <v>2</v>
      </c>
      <c r="B5" s="198" t="s">
        <v>83</v>
      </c>
      <c r="C5" s="199"/>
      <c r="D5" s="199"/>
      <c r="E5" s="199"/>
      <c r="F5" s="199"/>
      <c r="G5" s="200"/>
      <c r="H5" s="197"/>
    </row>
    <row r="6" spans="1:8" ht="31.5" x14ac:dyDescent="0.25">
      <c r="A6" s="187"/>
      <c r="B6" s="5" t="s">
        <v>50</v>
      </c>
      <c r="C6" s="5" t="s">
        <v>51</v>
      </c>
      <c r="D6" s="5" t="s">
        <v>52</v>
      </c>
      <c r="E6" s="5" t="s">
        <v>53</v>
      </c>
      <c r="F6" s="5" t="s">
        <v>63</v>
      </c>
      <c r="G6" s="5" t="s">
        <v>54</v>
      </c>
      <c r="H6" s="197"/>
    </row>
    <row r="7" spans="1:8" s="30" customFormat="1" ht="78.75" x14ac:dyDescent="0.25">
      <c r="A7" s="28">
        <v>1</v>
      </c>
      <c r="B7" s="28" t="s">
        <v>158</v>
      </c>
      <c r="C7" s="28" t="s">
        <v>159</v>
      </c>
      <c r="D7" s="130">
        <v>64009</v>
      </c>
      <c r="E7" s="29">
        <v>42366</v>
      </c>
      <c r="F7" s="29">
        <v>42388</v>
      </c>
      <c r="G7" s="96" t="s">
        <v>179</v>
      </c>
      <c r="H7" s="73">
        <v>676.12</v>
      </c>
    </row>
    <row r="8" spans="1:8" s="30" customFormat="1" ht="110.25" x14ac:dyDescent="0.25">
      <c r="A8" s="28">
        <v>2</v>
      </c>
      <c r="B8" s="28" t="s">
        <v>158</v>
      </c>
      <c r="C8" s="28" t="s">
        <v>159</v>
      </c>
      <c r="D8" s="131">
        <v>64008</v>
      </c>
      <c r="E8" s="29">
        <v>42366</v>
      </c>
      <c r="F8" s="29">
        <v>42388</v>
      </c>
      <c r="G8" s="96" t="s">
        <v>180</v>
      </c>
      <c r="H8" s="73">
        <v>98.63</v>
      </c>
    </row>
    <row r="9" spans="1:8" s="30" customFormat="1" x14ac:dyDescent="0.25">
      <c r="A9" s="191" t="s">
        <v>149</v>
      </c>
      <c r="B9" s="192"/>
      <c r="C9" s="192"/>
      <c r="D9" s="192"/>
      <c r="E9" s="192"/>
      <c r="F9" s="192"/>
      <c r="G9" s="193"/>
      <c r="H9" s="87">
        <f>SUM(H7:H8)</f>
        <v>774.75</v>
      </c>
    </row>
    <row r="10" spans="1:8" s="30" customFormat="1" x14ac:dyDescent="0.25">
      <c r="A10" s="28"/>
      <c r="B10" s="28"/>
      <c r="C10" s="28"/>
      <c r="D10" s="29"/>
      <c r="E10" s="28"/>
      <c r="F10" s="29"/>
      <c r="G10" s="28"/>
      <c r="H10" s="73"/>
    </row>
    <row r="11" spans="1:8" s="30" customFormat="1" x14ac:dyDescent="0.25">
      <c r="A11" s="28"/>
      <c r="B11" s="28"/>
      <c r="C11" s="28"/>
      <c r="D11" s="29"/>
      <c r="E11" s="28"/>
      <c r="F11" s="29"/>
      <c r="G11" s="28"/>
      <c r="H11" s="73"/>
    </row>
    <row r="12" spans="1:8" s="30" customFormat="1" x14ac:dyDescent="0.25">
      <c r="A12" s="28"/>
      <c r="B12" s="28"/>
      <c r="C12" s="28"/>
      <c r="D12" s="29"/>
      <c r="E12" s="28"/>
      <c r="F12" s="29"/>
      <c r="G12" s="28"/>
      <c r="H12" s="73"/>
    </row>
    <row r="13" spans="1:8" s="30" customFormat="1" x14ac:dyDescent="0.25">
      <c r="A13" s="28"/>
      <c r="B13" s="28"/>
      <c r="C13" s="28"/>
      <c r="D13" s="29"/>
      <c r="E13" s="28"/>
      <c r="F13" s="29"/>
      <c r="G13" s="28"/>
      <c r="H13" s="73"/>
    </row>
    <row r="14" spans="1:8" s="30" customFormat="1" x14ac:dyDescent="0.25">
      <c r="A14" s="28"/>
      <c r="B14" s="28"/>
      <c r="C14" s="28"/>
      <c r="D14" s="29"/>
      <c r="E14" s="28"/>
      <c r="F14" s="29"/>
      <c r="G14" s="28"/>
      <c r="H14" s="73"/>
    </row>
    <row r="15" spans="1:8" s="30" customFormat="1" x14ac:dyDescent="0.25">
      <c r="A15" s="28"/>
      <c r="B15" s="28"/>
      <c r="C15" s="28"/>
      <c r="D15" s="29"/>
      <c r="E15" s="28"/>
      <c r="F15" s="29"/>
      <c r="G15" s="28"/>
      <c r="H15" s="73"/>
    </row>
    <row r="16" spans="1:8" s="30" customFormat="1" x14ac:dyDescent="0.25">
      <c r="A16" s="191" t="s">
        <v>150</v>
      </c>
      <c r="B16" s="192"/>
      <c r="C16" s="192"/>
      <c r="D16" s="192"/>
      <c r="E16" s="192"/>
      <c r="F16" s="192"/>
      <c r="G16" s="193"/>
      <c r="H16" s="87">
        <f>SUM(H10:H15)</f>
        <v>0</v>
      </c>
    </row>
    <row r="17" spans="1:8" s="30" customFormat="1" x14ac:dyDescent="0.25">
      <c r="A17" s="28"/>
      <c r="B17" s="28"/>
      <c r="C17" s="28"/>
      <c r="D17" s="29"/>
      <c r="E17" s="28"/>
      <c r="F17" s="29"/>
      <c r="G17" s="28"/>
      <c r="H17" s="73"/>
    </row>
    <row r="18" spans="1:8" s="30" customFormat="1" x14ac:dyDescent="0.25">
      <c r="A18" s="28"/>
      <c r="B18" s="28"/>
      <c r="C18" s="28"/>
      <c r="D18" s="29"/>
      <c r="E18" s="28"/>
      <c r="F18" s="29"/>
      <c r="G18" s="28"/>
      <c r="H18" s="73"/>
    </row>
    <row r="19" spans="1:8" s="30" customFormat="1" x14ac:dyDescent="0.25">
      <c r="A19" s="28"/>
      <c r="B19" s="28"/>
      <c r="C19" s="28"/>
      <c r="D19" s="29"/>
      <c r="E19" s="28"/>
      <c r="F19" s="29"/>
      <c r="G19" s="28"/>
      <c r="H19" s="73"/>
    </row>
    <row r="20" spans="1:8" s="30" customFormat="1" x14ac:dyDescent="0.25">
      <c r="A20" s="28"/>
      <c r="B20" s="28"/>
      <c r="C20" s="28"/>
      <c r="D20" s="29"/>
      <c r="E20" s="28"/>
      <c r="F20" s="29"/>
      <c r="G20" s="28"/>
      <c r="H20" s="73"/>
    </row>
    <row r="21" spans="1:8" s="30" customFormat="1" x14ac:dyDescent="0.25">
      <c r="A21" s="28"/>
      <c r="B21" s="28"/>
      <c r="C21" s="28"/>
      <c r="D21" s="29"/>
      <c r="E21" s="28"/>
      <c r="F21" s="29"/>
      <c r="G21" s="28"/>
      <c r="H21" s="73"/>
    </row>
    <row r="22" spans="1:8" s="30" customFormat="1" x14ac:dyDescent="0.25">
      <c r="A22" s="28"/>
      <c r="B22" s="28"/>
      <c r="C22" s="28"/>
      <c r="D22" s="29"/>
      <c r="E22" s="29"/>
      <c r="F22" s="29"/>
      <c r="G22" s="28"/>
      <c r="H22" s="73"/>
    </row>
    <row r="23" spans="1:8" s="30" customFormat="1" x14ac:dyDescent="0.25">
      <c r="A23" s="28"/>
      <c r="B23" s="28"/>
      <c r="C23" s="28"/>
      <c r="D23" s="29"/>
      <c r="E23" s="29"/>
      <c r="F23" s="29"/>
      <c r="G23" s="28"/>
      <c r="H23" s="73"/>
    </row>
    <row r="24" spans="1:8" x14ac:dyDescent="0.25">
      <c r="A24" s="191" t="s">
        <v>151</v>
      </c>
      <c r="B24" s="192"/>
      <c r="C24" s="192"/>
      <c r="D24" s="192"/>
      <c r="E24" s="192"/>
      <c r="F24" s="192"/>
      <c r="G24" s="193"/>
      <c r="H24" s="84">
        <f>SUM(H17:H23)</f>
        <v>0</v>
      </c>
    </row>
    <row r="25" spans="1:8" s="30" customFormat="1" x14ac:dyDescent="0.25">
      <c r="A25" s="28"/>
      <c r="B25" s="28"/>
      <c r="C25" s="28"/>
      <c r="D25" s="29"/>
      <c r="E25" s="29"/>
      <c r="F25" s="29"/>
      <c r="G25" s="28"/>
      <c r="H25" s="73"/>
    </row>
    <row r="26" spans="1:8" s="30" customFormat="1" x14ac:dyDescent="0.25">
      <c r="A26" s="28"/>
      <c r="B26" s="28"/>
      <c r="C26" s="28"/>
      <c r="D26" s="29"/>
      <c r="E26" s="28"/>
      <c r="F26" s="29"/>
      <c r="G26" s="28"/>
      <c r="H26" s="73"/>
    </row>
    <row r="27" spans="1:8" s="30" customFormat="1" x14ac:dyDescent="0.25">
      <c r="A27" s="28"/>
      <c r="B27" s="28"/>
      <c r="C27" s="28"/>
      <c r="D27" s="29"/>
      <c r="E27" s="28"/>
      <c r="F27" s="29"/>
      <c r="G27" s="28"/>
      <c r="H27" s="73"/>
    </row>
    <row r="28" spans="1:8" s="30" customFormat="1" x14ac:dyDescent="0.25">
      <c r="A28" s="28"/>
      <c r="B28" s="28"/>
      <c r="C28" s="28"/>
      <c r="D28" s="29"/>
      <c r="E28" s="29"/>
      <c r="F28" s="29"/>
      <c r="G28" s="28"/>
      <c r="H28" s="73"/>
    </row>
    <row r="29" spans="1:8" s="30" customFormat="1" x14ac:dyDescent="0.25">
      <c r="A29" s="28"/>
      <c r="B29" s="28"/>
      <c r="C29" s="28"/>
      <c r="D29" s="29"/>
      <c r="E29" s="28"/>
      <c r="F29" s="29"/>
      <c r="G29" s="28"/>
      <c r="H29" s="73"/>
    </row>
    <row r="30" spans="1:8" s="30" customFormat="1" x14ac:dyDescent="0.25">
      <c r="A30" s="191" t="s">
        <v>152</v>
      </c>
      <c r="B30" s="192"/>
      <c r="C30" s="192"/>
      <c r="D30" s="192"/>
      <c r="E30" s="192"/>
      <c r="F30" s="192"/>
      <c r="G30" s="193"/>
      <c r="H30" s="87">
        <f>SUM(H25:H29)</f>
        <v>0</v>
      </c>
    </row>
    <row r="31" spans="1:8" x14ac:dyDescent="0.25">
      <c r="A31" s="194" t="s">
        <v>153</v>
      </c>
      <c r="B31" s="194"/>
      <c r="C31" s="195"/>
      <c r="D31" s="17"/>
      <c r="E31" s="17"/>
      <c r="F31" s="17"/>
      <c r="G31" s="17"/>
      <c r="H31" s="84">
        <f>SUM(H9,H16,H24,H30)</f>
        <v>774.75</v>
      </c>
    </row>
  </sheetData>
  <sheetProtection formatCells="0" formatColumns="0" formatRows="0" insertColumns="0" insertRows="0" deleteColumns="0" deleteRows="0" selectLockedCells="1"/>
  <mergeCells count="9">
    <mergeCell ref="A24:G24"/>
    <mergeCell ref="A30:G30"/>
    <mergeCell ref="A31:C31"/>
    <mergeCell ref="B4:G4"/>
    <mergeCell ref="H4:H6"/>
    <mergeCell ref="A5:A6"/>
    <mergeCell ref="B5:G5"/>
    <mergeCell ref="A9:G9"/>
    <mergeCell ref="A16:G16"/>
  </mergeCells>
  <dataValidations xWindow="679" yWindow="701"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17:F23 F10:F15 F25:F29 F7:F8">
      <formula1>E7</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35"/>
  <sheetViews>
    <sheetView workbookViewId="0">
      <selection activeCell="M35" sqref="M35"/>
    </sheetView>
  </sheetViews>
  <sheetFormatPr defaultColWidth="9.140625" defaultRowHeight="15.75" x14ac:dyDescent="0.25"/>
  <cols>
    <col min="1" max="1" width="9.140625" style="19"/>
    <col min="2" max="2" width="18.28515625" style="19" customWidth="1"/>
    <col min="3" max="3" width="25.5703125" style="19" customWidth="1"/>
    <col min="4" max="4" width="16.7109375" style="15" customWidth="1"/>
    <col min="5" max="6" width="15.7109375" style="15" customWidth="1"/>
    <col min="7" max="7" width="15.42578125" style="19" customWidth="1"/>
    <col min="8" max="16384" width="9.140625" style="19"/>
  </cols>
  <sheetData>
    <row r="1" spans="1:8" x14ac:dyDescent="0.25">
      <c r="A1" s="3" t="s">
        <v>154</v>
      </c>
      <c r="B1" s="3"/>
    </row>
    <row r="2" spans="1:8" x14ac:dyDescent="0.25">
      <c r="A2" s="3"/>
      <c r="B2" s="3"/>
    </row>
    <row r="4" spans="1:8" x14ac:dyDescent="0.25">
      <c r="A4" s="17"/>
      <c r="B4" s="116" t="s">
        <v>11</v>
      </c>
      <c r="C4" s="116"/>
      <c r="D4" s="116"/>
      <c r="E4" s="116"/>
      <c r="F4" s="116"/>
      <c r="G4" s="116"/>
      <c r="H4" s="117" t="s">
        <v>16</v>
      </c>
    </row>
    <row r="5" spans="1:8" ht="15.75" customHeight="1" x14ac:dyDescent="0.25">
      <c r="A5" s="112" t="s">
        <v>2</v>
      </c>
      <c r="B5" s="118" t="s">
        <v>83</v>
      </c>
      <c r="C5" s="119"/>
      <c r="D5" s="119"/>
      <c r="E5" s="119"/>
      <c r="F5" s="119"/>
      <c r="G5" s="120"/>
      <c r="H5" s="117"/>
    </row>
    <row r="6" spans="1:8" ht="31.5" x14ac:dyDescent="0.25">
      <c r="A6" s="113"/>
      <c r="B6" s="5" t="s">
        <v>50</v>
      </c>
      <c r="C6" s="5" t="s">
        <v>51</v>
      </c>
      <c r="D6" s="5" t="s">
        <v>52</v>
      </c>
      <c r="E6" s="5" t="s">
        <v>53</v>
      </c>
      <c r="F6" s="5" t="s">
        <v>63</v>
      </c>
      <c r="G6" s="5" t="s">
        <v>54</v>
      </c>
      <c r="H6" s="117"/>
    </row>
    <row r="7" spans="1:8" s="30" customFormat="1" x14ac:dyDescent="0.25">
      <c r="A7" s="28"/>
      <c r="B7" s="28"/>
      <c r="C7" s="28"/>
      <c r="D7" s="29"/>
      <c r="E7" s="29"/>
      <c r="F7" s="29"/>
      <c r="G7" s="28"/>
      <c r="H7" s="73"/>
    </row>
    <row r="8" spans="1:8" s="30" customFormat="1" x14ac:dyDescent="0.25">
      <c r="A8" s="28"/>
      <c r="B8" s="28"/>
      <c r="C8" s="28"/>
      <c r="D8" s="29"/>
      <c r="E8" s="29"/>
      <c r="F8" s="29"/>
      <c r="G8" s="28"/>
      <c r="H8" s="73"/>
    </row>
    <row r="9" spans="1:8" s="30" customFormat="1" x14ac:dyDescent="0.25">
      <c r="A9" s="28"/>
      <c r="B9" s="28"/>
      <c r="C9" s="28"/>
      <c r="D9" s="29"/>
      <c r="E9" s="29"/>
      <c r="F9" s="29"/>
      <c r="G9" s="28"/>
      <c r="H9" s="73"/>
    </row>
    <row r="10" spans="1:8" s="30" customFormat="1" x14ac:dyDescent="0.25">
      <c r="A10" s="28"/>
      <c r="B10" s="28"/>
      <c r="C10" s="28"/>
      <c r="D10" s="29"/>
      <c r="E10" s="29"/>
      <c r="F10" s="29"/>
      <c r="G10" s="28"/>
      <c r="H10" s="73"/>
    </row>
    <row r="11" spans="1:8" s="30" customFormat="1" x14ac:dyDescent="0.25">
      <c r="A11" s="28"/>
      <c r="B11" s="28"/>
      <c r="C11" s="28"/>
      <c r="D11" s="29"/>
      <c r="E11" s="28"/>
      <c r="F11" s="29"/>
      <c r="G11" s="28"/>
      <c r="H11" s="73"/>
    </row>
    <row r="12" spans="1:8" s="30" customFormat="1" x14ac:dyDescent="0.25">
      <c r="A12" s="28"/>
      <c r="B12" s="28"/>
      <c r="C12" s="28"/>
      <c r="D12" s="29"/>
      <c r="E12" s="28"/>
      <c r="F12" s="29"/>
      <c r="G12" s="28"/>
      <c r="H12" s="73"/>
    </row>
    <row r="13" spans="1:8" s="30" customFormat="1" x14ac:dyDescent="0.25">
      <c r="A13" s="121" t="s">
        <v>149</v>
      </c>
      <c r="B13" s="122"/>
      <c r="C13" s="122"/>
      <c r="D13" s="122"/>
      <c r="E13" s="122"/>
      <c r="F13" s="122"/>
      <c r="G13" s="123"/>
      <c r="H13" s="87">
        <f>SUM(H7:H12)</f>
        <v>0</v>
      </c>
    </row>
    <row r="14" spans="1:8" s="30" customFormat="1" x14ac:dyDescent="0.25">
      <c r="A14" s="28"/>
      <c r="B14" s="28"/>
      <c r="C14" s="28"/>
      <c r="D14" s="29"/>
      <c r="E14" s="28"/>
      <c r="F14" s="29"/>
      <c r="G14" s="28"/>
      <c r="H14" s="73"/>
    </row>
    <row r="15" spans="1:8" s="30" customFormat="1" x14ac:dyDescent="0.25">
      <c r="A15" s="28"/>
      <c r="B15" s="28"/>
      <c r="C15" s="28"/>
      <c r="D15" s="29"/>
      <c r="E15" s="28"/>
      <c r="F15" s="29"/>
      <c r="G15" s="28"/>
      <c r="H15" s="73"/>
    </row>
    <row r="16" spans="1:8" s="30" customFormat="1" x14ac:dyDescent="0.25">
      <c r="A16" s="28"/>
      <c r="B16" s="28"/>
      <c r="C16" s="28"/>
      <c r="D16" s="29"/>
      <c r="E16" s="28"/>
      <c r="F16" s="29"/>
      <c r="G16" s="28"/>
      <c r="H16" s="73"/>
    </row>
    <row r="17" spans="1:8" s="30" customFormat="1" x14ac:dyDescent="0.25">
      <c r="A17" s="28"/>
      <c r="B17" s="28"/>
      <c r="C17" s="28"/>
      <c r="D17" s="29"/>
      <c r="E17" s="28"/>
      <c r="F17" s="29"/>
      <c r="G17" s="28"/>
      <c r="H17" s="73"/>
    </row>
    <row r="18" spans="1:8" s="30" customFormat="1" x14ac:dyDescent="0.25">
      <c r="A18" s="28"/>
      <c r="B18" s="28"/>
      <c r="C18" s="28"/>
      <c r="D18" s="29"/>
      <c r="E18" s="28"/>
      <c r="F18" s="29"/>
      <c r="G18" s="28"/>
      <c r="H18" s="73"/>
    </row>
    <row r="19" spans="1:8" s="30" customFormat="1" x14ac:dyDescent="0.25">
      <c r="A19" s="28"/>
      <c r="B19" s="28"/>
      <c r="C19" s="28"/>
      <c r="D19" s="29"/>
      <c r="E19" s="28"/>
      <c r="F19" s="29"/>
      <c r="G19" s="28"/>
      <c r="H19" s="73"/>
    </row>
    <row r="20" spans="1:8" s="30" customFormat="1" x14ac:dyDescent="0.25">
      <c r="A20" s="121" t="s">
        <v>150</v>
      </c>
      <c r="B20" s="122"/>
      <c r="C20" s="122"/>
      <c r="D20" s="122"/>
      <c r="E20" s="122"/>
      <c r="F20" s="122"/>
      <c r="G20" s="123"/>
      <c r="H20" s="87">
        <f>SUM(H14:H19)</f>
        <v>0</v>
      </c>
    </row>
    <row r="21" spans="1:8" s="30" customFormat="1" x14ac:dyDescent="0.25">
      <c r="A21" s="28"/>
      <c r="B21" s="28"/>
      <c r="C21" s="28"/>
      <c r="D21" s="29"/>
      <c r="E21" s="28"/>
      <c r="F21" s="29"/>
      <c r="G21" s="28"/>
      <c r="H21" s="73"/>
    </row>
    <row r="22" spans="1:8" s="30" customFormat="1" x14ac:dyDescent="0.25">
      <c r="A22" s="28"/>
      <c r="B22" s="28"/>
      <c r="C22" s="28"/>
      <c r="D22" s="29"/>
      <c r="E22" s="28"/>
      <c r="F22" s="29"/>
      <c r="G22" s="28"/>
      <c r="H22" s="73"/>
    </row>
    <row r="23" spans="1:8" s="30" customFormat="1" x14ac:dyDescent="0.25">
      <c r="A23" s="28"/>
      <c r="B23" s="28"/>
      <c r="C23" s="28"/>
      <c r="D23" s="29"/>
      <c r="E23" s="28"/>
      <c r="F23" s="29"/>
      <c r="G23" s="28"/>
      <c r="H23" s="73"/>
    </row>
    <row r="24" spans="1:8" s="30" customFormat="1" x14ac:dyDescent="0.25">
      <c r="A24" s="28"/>
      <c r="B24" s="28"/>
      <c r="C24" s="28"/>
      <c r="D24" s="29"/>
      <c r="E24" s="28"/>
      <c r="F24" s="29"/>
      <c r="G24" s="28"/>
      <c r="H24" s="73"/>
    </row>
    <row r="25" spans="1:8" s="30" customFormat="1" x14ac:dyDescent="0.25">
      <c r="A25" s="28"/>
      <c r="B25" s="28"/>
      <c r="C25" s="28"/>
      <c r="D25" s="29"/>
      <c r="E25" s="28"/>
      <c r="F25" s="29"/>
      <c r="G25" s="28"/>
      <c r="H25" s="73"/>
    </row>
    <row r="26" spans="1:8" s="30" customFormat="1" x14ac:dyDescent="0.25">
      <c r="A26" s="28"/>
      <c r="B26" s="28"/>
      <c r="C26" s="28"/>
      <c r="D26" s="29"/>
      <c r="E26" s="29"/>
      <c r="F26" s="29"/>
      <c r="G26" s="28"/>
      <c r="H26" s="73"/>
    </row>
    <row r="27" spans="1:8" s="30" customFormat="1" x14ac:dyDescent="0.25">
      <c r="A27" s="28"/>
      <c r="B27" s="28"/>
      <c r="C27" s="28"/>
      <c r="D27" s="29"/>
      <c r="E27" s="29"/>
      <c r="F27" s="29"/>
      <c r="G27" s="28"/>
      <c r="H27" s="73"/>
    </row>
    <row r="28" spans="1:8" x14ac:dyDescent="0.25">
      <c r="A28" s="121" t="s">
        <v>151</v>
      </c>
      <c r="B28" s="122"/>
      <c r="C28" s="122"/>
      <c r="D28" s="122"/>
      <c r="E28" s="122"/>
      <c r="F28" s="122"/>
      <c r="G28" s="123"/>
      <c r="H28" s="84">
        <f>SUM(H21:H27)</f>
        <v>0</v>
      </c>
    </row>
    <row r="29" spans="1:8" s="30" customFormat="1" x14ac:dyDescent="0.25">
      <c r="A29" s="28"/>
      <c r="B29" s="28"/>
      <c r="C29" s="28"/>
      <c r="D29" s="29"/>
      <c r="E29" s="29"/>
      <c r="F29" s="29"/>
      <c r="G29" s="28"/>
      <c r="H29" s="73"/>
    </row>
    <row r="30" spans="1:8" s="30" customFormat="1" x14ac:dyDescent="0.25">
      <c r="A30" s="28"/>
      <c r="B30" s="28"/>
      <c r="C30" s="28"/>
      <c r="D30" s="29"/>
      <c r="E30" s="28"/>
      <c r="F30" s="29"/>
      <c r="G30" s="28"/>
      <c r="H30" s="73"/>
    </row>
    <row r="31" spans="1:8" s="30" customFormat="1" x14ac:dyDescent="0.25">
      <c r="A31" s="28"/>
      <c r="B31" s="28"/>
      <c r="C31" s="28"/>
      <c r="D31" s="29"/>
      <c r="E31" s="28"/>
      <c r="F31" s="29"/>
      <c r="G31" s="28"/>
      <c r="H31" s="73"/>
    </row>
    <row r="32" spans="1:8" s="30" customFormat="1" x14ac:dyDescent="0.25">
      <c r="A32" s="28"/>
      <c r="B32" s="28"/>
      <c r="C32" s="28"/>
      <c r="D32" s="29"/>
      <c r="E32" s="29"/>
      <c r="F32" s="29"/>
      <c r="G32" s="28"/>
      <c r="H32" s="73"/>
    </row>
    <row r="33" spans="1:8" s="30" customFormat="1" x14ac:dyDescent="0.25">
      <c r="A33" s="28"/>
      <c r="B33" s="28"/>
      <c r="C33" s="28"/>
      <c r="D33" s="29"/>
      <c r="E33" s="28"/>
      <c r="F33" s="29"/>
      <c r="G33" s="28"/>
      <c r="H33" s="73"/>
    </row>
    <row r="34" spans="1:8" s="30" customFormat="1" x14ac:dyDescent="0.25">
      <c r="A34" s="121" t="s">
        <v>152</v>
      </c>
      <c r="B34" s="122"/>
      <c r="C34" s="122"/>
      <c r="D34" s="122"/>
      <c r="E34" s="122"/>
      <c r="F34" s="122"/>
      <c r="G34" s="123"/>
      <c r="H34" s="87">
        <f>SUM(H29:H33)</f>
        <v>0</v>
      </c>
    </row>
    <row r="35" spans="1:8" x14ac:dyDescent="0.25">
      <c r="A35" s="114" t="s">
        <v>155</v>
      </c>
      <c r="B35" s="114"/>
      <c r="C35" s="115"/>
      <c r="D35" s="17"/>
      <c r="E35" s="17"/>
      <c r="F35" s="17"/>
      <c r="G35" s="17"/>
      <c r="H35" s="84">
        <f>SUM(H13,H20,H28,H34)</f>
        <v>0</v>
      </c>
    </row>
  </sheetData>
  <sheetProtection formatCells="0" formatColumns="0" formatRows="0" insertColumns="0" insertRows="0" deleteColumns="0" deleteRows="0" selectLockedCells="1"/>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21:F27 F7:F12 F14:F19 F29:F33">
      <formula1>E7</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9" t="s">
        <v>27</v>
      </c>
    </row>
    <row r="2" spans="1:1" ht="15.75" x14ac:dyDescent="0.25">
      <c r="A2" s="19" t="s">
        <v>28</v>
      </c>
    </row>
    <row r="3" spans="1:1" ht="15.75" x14ac:dyDescent="0.25">
      <c r="A3" s="19" t="s">
        <v>29</v>
      </c>
    </row>
    <row r="6" spans="1:1" ht="15.75" x14ac:dyDescent="0.25">
      <c r="A6" s="19" t="s">
        <v>39</v>
      </c>
    </row>
    <row r="7" spans="1:1" ht="15.75" x14ac:dyDescent="0.25">
      <c r="A7" s="19" t="s">
        <v>84</v>
      </c>
    </row>
    <row r="8" spans="1:1" s="15" customFormat="1" ht="15.75" x14ac:dyDescent="0.25">
      <c r="A8" s="19" t="s">
        <v>56</v>
      </c>
    </row>
    <row r="9" spans="1:1" ht="15.75" x14ac:dyDescent="0.25">
      <c r="A9" s="19" t="s">
        <v>57</v>
      </c>
    </row>
    <row r="12" spans="1:1" ht="15.75" x14ac:dyDescent="0.25">
      <c r="A12" s="19" t="s">
        <v>78</v>
      </c>
    </row>
    <row r="13" spans="1:1" ht="15.75" x14ac:dyDescent="0.25">
      <c r="A13" s="19" t="s">
        <v>79</v>
      </c>
    </row>
    <row r="14" spans="1:1" ht="15.75" x14ac:dyDescent="0.25">
      <c r="A14" s="19"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 Eelarve</vt:lpstr>
      <vt:lpstr>B. Maksetaotlus</vt:lpstr>
      <vt:lpstr>C. KULUARUANDE KOOND</vt:lpstr>
      <vt:lpstr>C1. Tööjõukulud</vt:lpstr>
      <vt:lpstr> C2. Sihtrühmaga seotud kulud</vt:lpstr>
      <vt:lpstr> C3. EL avalikustamise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Ege-Lii Luik</cp:lastModifiedBy>
  <dcterms:created xsi:type="dcterms:W3CDTF">2014-06-17T10:19:13Z</dcterms:created>
  <dcterms:modified xsi:type="dcterms:W3CDTF">2016-03-03T14:56:40Z</dcterms:modified>
</cp:coreProperties>
</file>