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345" windowWidth="19440" windowHeight="6420" tabRatio="757" activeTab="2"/>
  </bookViews>
  <sheets>
    <sheet name="A. Eelarve" sheetId="11" r:id="rId1"/>
    <sheet name="B. Maksetaotlus" sheetId="6" r:id="rId2"/>
    <sheet name="C. KULUARUANDE KOOND" sheetId="1" r:id="rId3"/>
    <sheet name="C1. Tööjõukulud" sheetId="13" r:id="rId4"/>
    <sheet name=" C2. Sihtrühmaga seotud kulud" sheetId="12" r:id="rId5"/>
    <sheet name=" C3. EL avalikustamise kulud" sheetId="15" r:id="rId6"/>
    <sheet name="Nähtamatu leht" sheetId="16" state="hidden" r:id="rId7"/>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45621"/>
</workbook>
</file>

<file path=xl/calcChain.xml><?xml version="1.0" encoding="utf-8"?>
<calcChain xmlns="http://schemas.openxmlformats.org/spreadsheetml/2006/main">
  <c r="H27" i="13" l="1"/>
  <c r="A40" i="1" l="1"/>
  <c r="A39" i="1"/>
  <c r="A38" i="1"/>
  <c r="C8" i="6"/>
  <c r="C6" i="6"/>
  <c r="B7" i="1"/>
  <c r="C7" i="6" s="1"/>
  <c r="B6" i="1"/>
  <c r="H29" i="1"/>
  <c r="G29" i="1"/>
  <c r="F29" i="1"/>
  <c r="E29" i="1"/>
  <c r="G28" i="1"/>
  <c r="H48" i="13"/>
  <c r="H27" i="1" s="1"/>
  <c r="H42" i="13"/>
  <c r="G27" i="1" s="1"/>
  <c r="H34" i="13"/>
  <c r="F27" i="1" s="1"/>
  <c r="H30" i="12"/>
  <c r="H28" i="1" s="1"/>
  <c r="H24" i="12"/>
  <c r="H16" i="12"/>
  <c r="F28" i="1" s="1"/>
  <c r="H9" i="12"/>
  <c r="H31" i="12" s="1"/>
  <c r="H34" i="15"/>
  <c r="H28" i="15"/>
  <c r="H20" i="15"/>
  <c r="H13" i="15"/>
  <c r="H35" i="15" s="1"/>
  <c r="K22" i="6"/>
  <c r="G33" i="6"/>
  <c r="I33" i="6"/>
  <c r="K33" i="6"/>
  <c r="C32" i="6"/>
  <c r="C31" i="6"/>
  <c r="C30" i="6"/>
  <c r="C29" i="6"/>
  <c r="C28" i="6"/>
  <c r="C39" i="1"/>
  <c r="G41" i="1"/>
  <c r="F41" i="1"/>
  <c r="C29" i="1"/>
  <c r="G21" i="1"/>
  <c r="F21" i="1"/>
  <c r="G58" i="11"/>
  <c r="H49" i="13" l="1"/>
  <c r="F30" i="1"/>
  <c r="F32" i="1" s="1"/>
  <c r="G30" i="1"/>
  <c r="G32" i="1" s="1"/>
  <c r="E27" i="1"/>
  <c r="E28" i="1"/>
  <c r="E41" i="1"/>
  <c r="D41" i="1"/>
  <c r="B40" i="1"/>
  <c r="B39" i="1"/>
  <c r="B38" i="1"/>
  <c r="B40" i="11"/>
  <c r="C41" i="1" l="1"/>
  <c r="B41" i="1"/>
  <c r="A3" i="6"/>
  <c r="A2" i="6"/>
  <c r="A1" i="6"/>
  <c r="I17" i="1" l="1"/>
  <c r="I18" i="1"/>
  <c r="I19" i="1"/>
  <c r="I20" i="1"/>
  <c r="I16" i="1"/>
  <c r="I21" i="1" l="1"/>
  <c r="G57" i="11" l="1"/>
  <c r="L32" i="6" l="1"/>
  <c r="L31" i="6"/>
  <c r="L30" i="6"/>
  <c r="L29" i="6"/>
  <c r="L28" i="6"/>
  <c r="L21" i="6"/>
  <c r="L20" i="6"/>
  <c r="L19" i="6"/>
  <c r="L18" i="6"/>
  <c r="L17" i="6"/>
  <c r="L33" i="6" l="1"/>
  <c r="L22" i="6"/>
  <c r="A1" i="1"/>
  <c r="D17" i="11"/>
  <c r="E33" i="6" l="1"/>
  <c r="B33" i="11"/>
  <c r="G54" i="11"/>
  <c r="G55" i="11"/>
  <c r="G53" i="11"/>
  <c r="C25" i="11"/>
  <c r="C31" i="1" s="1"/>
  <c r="G45" i="11" l="1"/>
  <c r="C21" i="11" s="1"/>
  <c r="G56" i="11"/>
  <c r="C23" i="11" s="1"/>
  <c r="G52" i="11"/>
  <c r="C22" i="11" l="1"/>
  <c r="C28" i="1" s="1"/>
  <c r="D29" i="1"/>
  <c r="C27" i="1"/>
  <c r="D27" i="1"/>
  <c r="D28" i="1"/>
  <c r="I28" i="1" l="1"/>
  <c r="C24" i="11"/>
  <c r="D23" i="11" s="1"/>
  <c r="C30" i="1"/>
  <c r="C32" i="1" s="1"/>
  <c r="I29" i="1"/>
  <c r="I27" i="1"/>
  <c r="D31" i="1"/>
  <c r="I31" i="1" s="1"/>
  <c r="D21" i="11" l="1"/>
  <c r="D22" i="11"/>
  <c r="H30" i="1"/>
  <c r="H32" i="1" s="1"/>
  <c r="C26" i="11" l="1"/>
  <c r="H17" i="1"/>
  <c r="H16" i="1"/>
  <c r="H18" i="1"/>
  <c r="H19" i="1"/>
  <c r="H20" i="1"/>
  <c r="E30" i="1"/>
  <c r="E32" i="1" s="1"/>
  <c r="C16" i="11" l="1"/>
  <c r="C15" i="11"/>
  <c r="C14" i="11"/>
  <c r="E18" i="1"/>
  <c r="D18" i="1" s="1"/>
  <c r="E19" i="1"/>
  <c r="D19" i="1" s="1"/>
  <c r="E20" i="1"/>
  <c r="D20" i="1" s="1"/>
  <c r="E17" i="1"/>
  <c r="D17" i="1" s="1"/>
  <c r="E16" i="1"/>
  <c r="D16" i="1" s="1"/>
  <c r="H21" i="1"/>
  <c r="D30" i="1"/>
  <c r="I30" i="1" s="1"/>
  <c r="C19" i="6" l="1"/>
  <c r="C18" i="1"/>
  <c r="C19" i="1"/>
  <c r="C20" i="6"/>
  <c r="C20" i="1"/>
  <c r="C21" i="6"/>
  <c r="C18" i="6"/>
  <c r="C17" i="1"/>
  <c r="C17" i="6"/>
  <c r="C16" i="1"/>
  <c r="D21" i="1"/>
  <c r="E21" i="1"/>
  <c r="D32" i="1"/>
  <c r="C17" i="11"/>
  <c r="C22" i="6" l="1"/>
  <c r="I32" i="1"/>
  <c r="C21" i="1"/>
  <c r="G22" i="6" l="1"/>
  <c r="E22" i="6"/>
  <c r="A2" i="1"/>
  <c r="H33" i="6"/>
  <c r="C33" i="6"/>
  <c r="I22" i="6" l="1"/>
  <c r="G60" i="11"/>
</calcChain>
</file>

<file path=xl/sharedStrings.xml><?xml version="1.0" encoding="utf-8"?>
<sst xmlns="http://schemas.openxmlformats.org/spreadsheetml/2006/main" count="371" uniqueCount="191">
  <si>
    <t>Kuluaruande vorm</t>
  </si>
  <si>
    <t>Projekti aruandlusperiood:</t>
  </si>
  <si>
    <t>Rea nr</t>
  </si>
  <si>
    <t>Kululiik</t>
  </si>
  <si>
    <t>AMIF</t>
  </si>
  <si>
    <t>Kokku</t>
  </si>
  <si>
    <t>Eelarve täitmise %</t>
  </si>
  <si>
    <t>Tööjõukulud</t>
  </si>
  <si>
    <t>2.</t>
  </si>
  <si>
    <t>3.</t>
  </si>
  <si>
    <t>Sihtrühmaga seotud tegevused</t>
  </si>
  <si>
    <t>Projekti tegelikud 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</si>
  <si>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</si>
  <si>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</si>
  <si>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</si>
  <si>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</si>
  <si>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</si>
  <si>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</si>
  <si>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</si>
  <si>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</si>
  <si>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</si>
  <si>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</si>
  <si>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</si>
  <si>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</si>
  <si>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</si>
  <si>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</si>
  <si>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</si>
  <si>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</si>
  <si>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</si>
  <si>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</si>
  <si>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</si>
  <si>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</si>
  <si>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</si>
  <si>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</si>
  <si>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</si>
  <si>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</si>
  <si>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</si>
  <si>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</si>
  <si>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</si>
  <si>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</si>
  <si>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</si>
  <si>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</si>
  <si>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</si>
  <si>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</si>
  <si>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</si>
  <si>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</si>
  <si>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</si>
  <si>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Projekti valdkond:</t>
  </si>
  <si>
    <t>Projekti käigus saadud muud sissetulekud</t>
  </si>
  <si>
    <t>SELGITUS</t>
  </si>
  <si>
    <t>Kuludokumendi väljastaja</t>
  </si>
  <si>
    <t>Kuludokumendi nimetus</t>
  </si>
  <si>
    <t>Kuludokumendi number</t>
  </si>
  <si>
    <t>Kuludokumendi kuupäev</t>
  </si>
  <si>
    <t>Kulu lühikirjeldus</t>
  </si>
  <si>
    <t>4.</t>
  </si>
  <si>
    <t>kuu</t>
  </si>
  <si>
    <t>tk</t>
  </si>
  <si>
    <t>Osakaal %</t>
  </si>
  <si>
    <t>PROJEKTI MAKSUMUS KOKKU</t>
  </si>
  <si>
    <t>Tabel 1. Projekti maksumus ja tulud allikate lõikes (EUR)</t>
  </si>
  <si>
    <t xml:space="preserve">Tööjõukulud kokku </t>
  </si>
  <si>
    <t xml:space="preserve">Tabel 4. Toetuse saaja kinnitus </t>
  </si>
  <si>
    <t>Kulu tasumise kuupäev</t>
  </si>
  <si>
    <t>Projekti kavandatud tulud</t>
  </si>
  <si>
    <t>Tegelikud tulud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</si>
  <si>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</si>
  <si>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</si>
  <si>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</si>
  <si>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</si>
  <si>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</si>
  <si>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</si>
  <si>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</si>
  <si>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</si>
  <si>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</si>
  <si>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</si>
  <si>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</si>
  <si>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</si>
  <si>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</si>
  <si>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</si>
  <si>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</si>
  <si>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</si>
  <si>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</si>
  <si>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</si>
  <si>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</si>
  <si>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EL avalikustamise tegevused</t>
  </si>
  <si>
    <t>Sihtrühmadega seotud tegevused</t>
  </si>
  <si>
    <t>Toetuse saaja esindaja</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</si>
  <si>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</si>
  <si>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</si>
  <si>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</si>
  <si>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</si>
  <si>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</si>
  <si>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number:</t>
  </si>
  <si>
    <t>Toetuslepingu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</si>
  <si>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</si>
  <si>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</si>
  <si>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</si>
  <si>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</si>
  <si>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</si>
  <si>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</si>
  <si>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1.1.</t>
  </si>
  <si>
    <t>1.1.1.</t>
  </si>
  <si>
    <t>1.1.2.</t>
  </si>
  <si>
    <t>1.2.</t>
  </si>
  <si>
    <t>1.2.1.</t>
  </si>
  <si>
    <t>1.2.2.</t>
  </si>
  <si>
    <t>Projektijuhi brutopalk</t>
  </si>
  <si>
    <t>Sotsiaalmaks 33%</t>
  </si>
  <si>
    <t>Töötuskindlustusmaks</t>
  </si>
  <si>
    <t>3.1.</t>
  </si>
  <si>
    <t>Tõlgi lähetuskulud</t>
  </si>
  <si>
    <t>Põhjendatud vajaduse korral on projekti raames ettenähtud ka võimalus lähetada erakorraliselt välisriigis asuv lepinguline tõlk Eestisse tõlketeenuse osutamiseks kohapeal kas PPA ametiruumides või Vao majutuskeskuses</t>
  </si>
  <si>
    <t>Suulise tõlketeenuse osutamine</t>
  </si>
  <si>
    <t>Kirjaliku tõlke teostamine</t>
  </si>
  <si>
    <t>PPA välised tõlgid, lepingulised partnerid, naaberriikide migratsiooniasutused ja tõlketeenuste ettevõtted pakuvad RVK taotlejatele ja tagasipöördujatele menetluse käigus suulise tõlke teenust lepingute raames. Kokku osutatakse teenust vähemalt 100 isikule. Teenuse hinnas sisaldub tõlketeenusemaksumus vastavalt lepingulise partneri poolt esitatud arvele, video-või kõneteenuse hind (kui kohaldub). Menetluse käigus on vajalik teostada tõlketeenust isikule mitu korda, näiteks taotluse vastuvõtmisel, intervjuu läbiviimisel, majutuskeskuses või kinnipidamiskeskuses viibimise ajal, otsuse tutvustamisel jne.</t>
  </si>
  <si>
    <t>RVK taotlejatele ja tagasipöördujatele tõlgitakse arusaadavasse keelde menetlusalane materjal nt õigused ja kohustused, sisekorraeeskirjad jms. Sihtkeeled on eelkõige araabia, dari, vietnami keeled ning ka muud keeled lähtuvalt välismaalaste päritolust.</t>
  </si>
  <si>
    <t>Avalikustamise kulud</t>
  </si>
  <si>
    <t>Trükiste ja kleebiste tellimine, sihtrühma teavitamiseks (1 tellimus terve perioodi peale)</t>
  </si>
  <si>
    <t xml:space="preserve">Toetuse taotleja: </t>
  </si>
  <si>
    <t>Politsei- ja Piirivalveamet</t>
  </si>
  <si>
    <t>Rahvusvahelise kaitse taotlejatele ja tagasipöördujatele tõlketeenuse osutamine</t>
  </si>
  <si>
    <t xml:space="preserve">Projekti pealkiri: </t>
  </si>
  <si>
    <t xml:space="preserve">Projekti planeeritav algus: </t>
  </si>
  <si>
    <t xml:space="preserve">Projekti planeeritav lõpp: </t>
  </si>
  <si>
    <t>0,8% projektijuhi kuupalgast (618*0,8%=4,94)</t>
  </si>
  <si>
    <t>33% projektijuhi brutopalgast (618*33%=203,94</t>
  </si>
  <si>
    <t>Projektijuht võetakse tööle töölepinguga, osaajaga 60 tundi kuus. Esimesed kaks kuud on projekti juhtimiseks planeeritud 01.07.-31.08.2015 60 töötundi kuus, so töömahtu 37,5%, projekti käivitamisel on töömaht suurem. Edaspidi, alates 01.09.2015-31.06.2017 on planeeritud igakuiseks tööajaks projektijuhile 40 tundi kuus. Kuupalk on 618 eurot, brutotasu.</t>
  </si>
  <si>
    <r>
      <t>Projektijuht võetakse tööle töölepinguga, osaajaga max 40 tundi kuus. 01.09.2015-31.06.2017 on töömaht on 24,17% töömaht. Kuupalk on 398,</t>
    </r>
    <r>
      <rPr>
        <sz val="12"/>
        <rFont val="Times New Roman"/>
        <family val="1"/>
        <charset val="186"/>
      </rPr>
      <t>32</t>
    </r>
    <r>
      <rPr>
        <sz val="12"/>
        <color theme="1"/>
        <rFont val="Times New Roman"/>
        <family val="1"/>
        <charset val="186"/>
      </rPr>
      <t xml:space="preserve"> eurot, brutotasu. </t>
    </r>
  </si>
  <si>
    <r>
      <t>0,8% projektijuhi kuupalgast (398</t>
    </r>
    <r>
      <rPr>
        <sz val="12"/>
        <rFont val="Times New Roman"/>
        <family val="1"/>
        <charset val="186"/>
      </rPr>
      <t>,32</t>
    </r>
    <r>
      <rPr>
        <sz val="12"/>
        <color theme="1"/>
        <rFont val="Times New Roman"/>
        <family val="1"/>
        <charset val="186"/>
      </rPr>
      <t>*0,8%=3,19)</t>
    </r>
  </si>
  <si>
    <r>
      <t>33% projektijuhi brutopalgast (398,</t>
    </r>
    <r>
      <rPr>
        <sz val="12"/>
        <rFont val="Times New Roman"/>
        <family val="1"/>
        <charset val="186"/>
      </rPr>
      <t>32</t>
    </r>
    <r>
      <rPr>
        <sz val="12"/>
        <color theme="1"/>
        <rFont val="Times New Roman"/>
        <family val="1"/>
        <charset val="186"/>
      </rPr>
      <t>*33%=131,4</t>
    </r>
    <r>
      <rPr>
        <sz val="12"/>
        <rFont val="Times New Roman"/>
        <family val="1"/>
        <charset val="186"/>
      </rPr>
      <t>5</t>
    </r>
    <r>
      <rPr>
        <sz val="12"/>
        <color theme="1"/>
        <rFont val="Times New Roman"/>
        <family val="1"/>
        <charset val="186"/>
      </rPr>
      <t>)</t>
    </r>
  </si>
  <si>
    <t>2.1.</t>
  </si>
  <si>
    <t>2.2.</t>
  </si>
  <si>
    <t>2.3.</t>
  </si>
  <si>
    <t>Aruandlusperioodi 01/07/2015 - 31/12/2015 kulud</t>
  </si>
  <si>
    <t>Aruandlusperioodi 01/01/2016-30/06/2016 kulud</t>
  </si>
  <si>
    <t xml:space="preserve">Aruandlusperioodi 01/07/2016-31/12/2016 kulud </t>
  </si>
  <si>
    <t xml:space="preserve">Aruandlusperioodi 01/01/2017-30/06/2017 kulud </t>
  </si>
  <si>
    <t>Aruandlusperioodi 01/01/2016 - 30/06/2016 kulud</t>
  </si>
  <si>
    <t>Aruandlusperioodi 01/07/2016 - 31/12/2016 kulud</t>
  </si>
  <si>
    <t>Aruandlusperioodi 01/01/2017 - 30/06/2017 kulud</t>
  </si>
  <si>
    <t>Eelmakse</t>
  </si>
  <si>
    <t>I vahemakse</t>
  </si>
  <si>
    <t>II vahemakse</t>
  </si>
  <si>
    <t>III vahemakse</t>
  </si>
  <si>
    <t>IV</t>
  </si>
  <si>
    <t>4.1.1.1</t>
  </si>
  <si>
    <t>4.1.1.2</t>
  </si>
  <si>
    <t>Maksetaotlus</t>
  </si>
  <si>
    <t>Aruandlusperioodi 01/07/2015-31/12/2015 kulud kokku</t>
  </si>
  <si>
    <t>Aruandlusperioodi 01/01/2016-30/06/2016 kulud kokku</t>
  </si>
  <si>
    <t>Aruandlusperioodi 01/07/2016-31/12/2016 kulud kokku</t>
  </si>
  <si>
    <t>Aruandlusperioodi 01/01/2017-30/06/2017 kulud kokku</t>
  </si>
  <si>
    <t xml:space="preserve">Sihtrühmaga seotud kulud kokku </t>
  </si>
  <si>
    <t>3. EL avalikustamisega seotud kulud</t>
  </si>
  <si>
    <t xml:space="preserve">EL avalikustamisega seotud kulud kokku </t>
  </si>
  <si>
    <t>2. Sihtrühmaga seotud kulud</t>
  </si>
  <si>
    <t>AMIF2015-11</t>
  </si>
  <si>
    <t>Printfield OÜ</t>
  </si>
  <si>
    <t>arve</t>
  </si>
  <si>
    <t>PPA</t>
  </si>
  <si>
    <t>Palgateatis</t>
  </si>
  <si>
    <t>Juuli 2015</t>
  </si>
  <si>
    <t>September 2015</t>
  </si>
  <si>
    <t>Oktoober 2015</t>
  </si>
  <si>
    <t>November 2015</t>
  </si>
  <si>
    <t>Detsember 2015</t>
  </si>
  <si>
    <t>14-8.6/75-1</t>
  </si>
  <si>
    <t>01.07.2015-31.12.2015</t>
  </si>
  <si>
    <t>Joosep Kaasik</t>
  </si>
  <si>
    <t>peadirektori asetäitja arenduse alal</t>
  </si>
  <si>
    <t>Käesolevaga, võttes aluseks toetuslepingu punktid 4.1.2.1. ja 4.1.2.2, taotlen AMIF toetuse vahemakse 21 712,50 euro ja kaasfinantseeringu vahemakse 7 237,50 euro eraldamist lepingu punktis 4.2 nimetatud kontole.</t>
  </si>
  <si>
    <t>4.1.2.1</t>
  </si>
  <si>
    <t>4.1.2.2</t>
  </si>
  <si>
    <t>4.1.2.3</t>
  </si>
  <si>
    <t>4.1.2.4</t>
  </si>
  <si>
    <t>4.1.2.6</t>
  </si>
  <si>
    <t>4.1.2.5</t>
  </si>
  <si>
    <t>(allkirjastatud digitaalselt)</t>
  </si>
  <si>
    <t>"Kinnipidamiskeskuse sisekorraeeskiri" kirjalik tõlge inglise-gruusia</t>
  </si>
  <si>
    <t>"Kinnipidamiskeskuse sisekorraeeskiri" distsiplinaarmenetluse protokolli kirjalk tõlge eesti-gruusia</t>
  </si>
  <si>
    <t>Juuli, august 2015</t>
  </si>
  <si>
    <t>7.08.2015 ja 7.09.2015</t>
  </si>
  <si>
    <t>7.08.2015 ja 7.09.2016</t>
  </si>
  <si>
    <t>7.08.2015 ja 7.09.2017</t>
  </si>
  <si>
    <t>7.08.2015 ja 7.09.2018</t>
  </si>
  <si>
    <t>Töötaja netotasu</t>
  </si>
  <si>
    <t>Töötasust kinnipeetud maksud (töötuskindlustus, kogumispension, üksikisiku tulumaks)</t>
  </si>
  <si>
    <t>Tööandja sotsiaalmaks</t>
  </si>
  <si>
    <t>Tööandja töötuskindlustus</t>
  </si>
  <si>
    <t>Oktoober 2016</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</si>
</sst>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i/>
      <sz val="12"/>
      <color rgb="FFFF0000"/>
      <name val="Times New Roman"/>
      <family val="1"/>
      <charset val="186"/>
    </font>
  </fonts>
  <fills count="7">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201">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2" fillId="0" borderId="0" xfId="0" applyFont="1" applyBorder="1" applyProtection="1">
      <protection hidden="1"/>
    </xf>
    <xf numFmtId="0" fontId="10" fillId="0" borderId="0" xfId="0" applyFont="1"/>
    <xf numFmtId="4" fontId="3" fillId="2" borderId="1" xfId="0" applyNumberFormat="1" applyFont="1" applyFill="1" applyBorder="1" applyProtection="1">
      <protection locked="0" hidden="1"/>
    </xf>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Border="1" applyAlignment="1" applyProtection="1">
      <alignment wrapText="1"/>
      <protection locked="0" hidden="1"/>
    </xf>
    <xf numFmtId="0" fontId="3" fillId="0" borderId="0" xfId="0" applyFont="1" applyBorder="1" applyProtection="1">
      <protection locked="0" hidden="1"/>
    </xf>
    <xf numFmtId="0" fontId="3" fillId="0" borderId="0" xfId="0" applyFont="1" applyBorder="1" applyAlignment="1" applyProtection="1">
      <alignment wrapText="1"/>
      <protection locked="0" hidden="1"/>
    </xf>
    <xf numFmtId="4" fontId="2" fillId="0" borderId="0" xfId="0" applyNumberFormat="1" applyFont="1" applyProtection="1">
      <protection locked="0" hidden="1"/>
    </xf>
    <xf numFmtId="4" fontId="12" fillId="0" borderId="0" xfId="0" applyNumberFormat="1" applyFont="1" applyProtection="1">
      <protection hidden="1"/>
    </xf>
    <xf numFmtId="4" fontId="12" fillId="0" borderId="0" xfId="0" applyNumberFormat="1" applyFont="1" applyProtection="1">
      <protection locked="0" hidden="1"/>
    </xf>
    <xf numFmtId="1" fontId="2" fillId="0" borderId="0" xfId="0" applyNumberFormat="1" applyFont="1" applyProtection="1">
      <protection hidden="1"/>
    </xf>
    <xf numFmtId="1" fontId="0" fillId="0" borderId="0" xfId="0" applyNumberFormat="1" applyProtection="1">
      <protection hidden="1"/>
    </xf>
    <xf numFmtId="1" fontId="12" fillId="0" borderId="0" xfId="0" applyNumberFormat="1" applyFont="1" applyProtection="1">
      <protection hidden="1"/>
    </xf>
    <xf numFmtId="1" fontId="12" fillId="0" borderId="0" xfId="0" applyNumberFormat="1" applyFont="1" applyProtection="1">
      <protection locked="0" hidden="1"/>
    </xf>
    <xf numFmtId="1" fontId="6" fillId="0" borderId="0" xfId="0" applyNumberFormat="1" applyFont="1" applyProtection="1">
      <protection locked="0" hidden="1"/>
    </xf>
    <xf numFmtId="1" fontId="6" fillId="0" borderId="0" xfId="0" applyNumberFormat="1" applyFont="1" applyProtection="1">
      <protection hidden="1"/>
    </xf>
    <xf numFmtId="1" fontId="2" fillId="0" borderId="0" xfId="0" applyNumberFormat="1" applyFont="1" applyProtection="1">
      <protection locked="0"/>
    </xf>
    <xf numFmtId="4" fontId="2" fillId="0" borderId="0" xfId="0" applyNumberFormat="1" applyFont="1" applyProtection="1">
      <protection hidden="1"/>
    </xf>
    <xf numFmtId="4" fontId="7" fillId="0" borderId="0" xfId="0" applyNumberFormat="1" applyFont="1" applyProtection="1">
      <protection hidden="1"/>
    </xf>
    <xf numFmtId="4" fontId="2" fillId="0" borderId="0" xfId="0" applyNumberFormat="1" applyFont="1" applyProtection="1">
      <protection locked="0"/>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14" fontId="3" fillId="0" borderId="0" xfId="0" applyNumberFormat="1" applyFont="1" applyBorder="1" applyAlignment="1" applyProtection="1">
      <alignment horizontal="left"/>
      <protection locked="0" hidden="1"/>
    </xf>
    <xf numFmtId="4" fontId="2" fillId="0" borderId="2" xfId="0" applyNumberFormat="1" applyFont="1" applyBorder="1" applyProtection="1">
      <protection locked="0" hidden="1"/>
    </xf>
    <xf numFmtId="4" fontId="3" fillId="3" borderId="2" xfId="0" applyNumberFormat="1" applyFont="1" applyFill="1" applyBorder="1"/>
    <xf numFmtId="4" fontId="2" fillId="3" borderId="1" xfId="0" applyNumberFormat="1" applyFont="1" applyFill="1" applyBorder="1"/>
    <xf numFmtId="4" fontId="0" fillId="0" borderId="0" xfId="0" applyNumberFormat="1"/>
    <xf numFmtId="0" fontId="11" fillId="0" borderId="0" xfId="0" applyFont="1" applyProtection="1">
      <protection locked="0" hidden="1"/>
    </xf>
    <xf numFmtId="1" fontId="2" fillId="0" borderId="1" xfId="0" applyNumberFormat="1" applyFont="1" applyBorder="1" applyProtection="1">
      <protection locked="0" hidden="1"/>
    </xf>
    <xf numFmtId="0" fontId="2" fillId="0" borderId="1" xfId="0" applyNumberFormat="1" applyFont="1" applyBorder="1" applyProtection="1">
      <protection locked="0" hidden="1"/>
    </xf>
    <xf numFmtId="49" fontId="2" fillId="0" borderId="1" xfId="0" applyNumberFormat="1" applyFont="1" applyBorder="1" applyProtection="1">
      <protection locked="0" hidden="1"/>
    </xf>
    <xf numFmtId="0" fontId="0" fillId="0" borderId="0" xfId="0" applyFont="1"/>
    <xf numFmtId="0" fontId="2" fillId="0" borderId="1" xfId="0" applyFont="1" applyBorder="1" applyAlignment="1" applyProtection="1">
      <alignment horizontal="center"/>
      <protection locked="0" hidden="1"/>
    </xf>
    <xf numFmtId="0" fontId="2" fillId="0" borderId="3" xfId="0" applyFont="1" applyBorder="1" applyProtection="1">
      <protection locked="0" hidden="1"/>
    </xf>
    <xf numFmtId="0" fontId="2" fillId="0" borderId="4" xfId="0" applyFont="1" applyBorder="1" applyAlignment="1" applyProtection="1">
      <alignment wrapText="1"/>
      <protection locked="0" hidden="1"/>
    </xf>
    <xf numFmtId="14" fontId="2" fillId="0" borderId="1" xfId="0" applyNumberFormat="1" applyFont="1" applyBorder="1" applyAlignment="1" applyProtection="1">
      <alignment wrapText="1"/>
      <protection locked="0" hidden="1"/>
    </xf>
    <xf numFmtId="14" fontId="2" fillId="0" borderId="16" xfId="0" applyNumberFormat="1" applyFont="1" applyBorder="1" applyProtection="1">
      <protection locked="0"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15" xfId="0" applyFont="1" applyFill="1" applyBorder="1" applyAlignment="1" applyProtection="1">
      <alignment horizontal="center"/>
      <protection hidden="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0" fontId="1" fillId="0" borderId="0" xfId="0" applyFont="1" applyAlignment="1">
      <alignment horizontal="left"/>
    </xf>
    <xf numFmtId="0" fontId="0" fillId="0" borderId="0" xfId="0" applyAlignment="1">
      <alignment horizontal="left"/>
    </xf>
    <xf numFmtId="0" fontId="3" fillId="2" borderId="1"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center" vertical="center" wrapText="1"/>
      <protection hidden="1"/>
    </xf>
    <xf numFmtId="9" fontId="3" fillId="2" borderId="1" xfId="0" applyNumberFormat="1" applyFont="1" applyFill="1" applyBorder="1" applyAlignment="1" applyProtection="1">
      <alignment horizontal="center" vertical="center"/>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cellXfs>
  <cellStyles count="2">
    <cellStyle name="Hyperlink" xfId="1" builtinId="8"/>
    <cellStyle name="Normal" xfId="0" builtinId="0"/>
  </cellStyles>
  <dxfs count="42">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5</xdr:row>
      <xdr:rowOff>42333</xdr:rowOff>
    </xdr:from>
    <xdr:to>
      <xdr:col>2</xdr:col>
      <xdr:colOff>1320450</xdr:colOff>
      <xdr:row>9</xdr:row>
      <xdr:rowOff>75951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5</xdr:row>
      <xdr:rowOff>76573</xdr:rowOff>
    </xdr:from>
    <xdr:to>
      <xdr:col>4</xdr:col>
      <xdr:colOff>286370</xdr:colOff>
      <xdr:row>9</xdr:row>
      <xdr:rowOff>80283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1208016</xdr:colOff>
      <xdr:row>5</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409575</xdr:colOff>
      <xdr:row>2</xdr:row>
      <xdr:rowOff>85726</xdr:rowOff>
    </xdr:from>
    <xdr:to>
      <xdr:col>6</xdr:col>
      <xdr:colOff>800099</xdr:colOff>
      <xdr:row>6</xdr:row>
      <xdr:rowOff>57254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7725" y="485776"/>
          <a:ext cx="1600199" cy="771628"/>
        </a:xfrm>
        <a:prstGeom prst="rect">
          <a:avLst/>
        </a:prstGeom>
      </xdr:spPr>
    </xdr:pic>
    <xdr:clientData/>
  </xdr:twoCellAnchor>
  <xdr:twoCellAnchor editAs="oneCell">
    <xdr:from>
      <xdr:col>7</xdr:col>
      <xdr:colOff>504825</xdr:colOff>
      <xdr:row>2</xdr:row>
      <xdr:rowOff>57150</xdr:rowOff>
    </xdr:from>
    <xdr:to>
      <xdr:col>8</xdr:col>
      <xdr:colOff>446016</xdr:colOff>
      <xdr:row>6</xdr:row>
      <xdr:rowOff>28575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82325" y="45720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63"/>
  <sheetViews>
    <sheetView zoomScale="90" zoomScaleNormal="90" workbookViewId="0">
      <selection activeCell="F49" sqref="F49"/>
    </sheetView>
  </sheetViews>
  <sheetFormatPr defaultRowHeight="15.75" x14ac:dyDescent="0.25"/>
  <cols>
    <col min="1" max="1" width="30" style="24" customWidth="1"/>
    <col min="2" max="2" width="42.7109375" style="24" customWidth="1"/>
    <col min="3" max="3" width="25" style="24" customWidth="1"/>
    <col min="4" max="4" width="18" style="24" customWidth="1"/>
    <col min="5" max="5" width="12.28515625" style="24" bestFit="1" customWidth="1"/>
    <col min="6" max="6" width="21.28515625" style="24" customWidth="1"/>
    <col min="7" max="7" width="11.28515625" style="24" customWidth="1"/>
    <col min="8" max="8" width="25.7109375" style="108" customWidth="1"/>
    <col min="9" max="9" width="9.85546875" style="111" bestFit="1" customWidth="1"/>
    <col min="10" max="10" width="12.5703125" style="111" customWidth="1"/>
    <col min="11" max="13" width="9.140625" style="24"/>
    <col min="14" max="14" width="11.28515625" style="24" bestFit="1" customWidth="1"/>
    <col min="15" max="256" width="9.140625" style="24"/>
    <col min="257" max="257" width="32.140625" style="24" bestFit="1" customWidth="1"/>
    <col min="258" max="258" width="21.42578125" style="24" bestFit="1" customWidth="1"/>
    <col min="259" max="259" width="11.5703125" style="24" bestFit="1" customWidth="1"/>
    <col min="260" max="260" width="12.28515625" style="24" bestFit="1" customWidth="1"/>
    <col min="261" max="261" width="10.5703125" style="24" bestFit="1" customWidth="1"/>
    <col min="262" max="263" width="9.140625" style="24"/>
    <col min="264" max="264" width="15.85546875" style="24" customWidth="1"/>
    <col min="265" max="512" width="9.140625" style="24"/>
    <col min="513" max="513" width="32.140625" style="24" bestFit="1" customWidth="1"/>
    <col min="514" max="514" width="21.42578125" style="24" bestFit="1" customWidth="1"/>
    <col min="515" max="515" width="11.5703125" style="24" bestFit="1" customWidth="1"/>
    <col min="516" max="516" width="12.28515625" style="24" bestFit="1" customWidth="1"/>
    <col min="517" max="517" width="10.5703125" style="24" bestFit="1" customWidth="1"/>
    <col min="518" max="519" width="9.140625" style="24"/>
    <col min="520" max="520" width="15.85546875" style="24" customWidth="1"/>
    <col min="521" max="768" width="9.140625" style="24"/>
    <col min="769" max="769" width="32.140625" style="24" bestFit="1" customWidth="1"/>
    <col min="770" max="770" width="21.42578125" style="24" bestFit="1" customWidth="1"/>
    <col min="771" max="771" width="11.5703125" style="24" bestFit="1" customWidth="1"/>
    <col min="772" max="772" width="12.28515625" style="24" bestFit="1" customWidth="1"/>
    <col min="773" max="773" width="10.5703125" style="24" bestFit="1" customWidth="1"/>
    <col min="774" max="775" width="9.140625" style="24"/>
    <col min="776" max="776" width="15.85546875" style="24" customWidth="1"/>
    <col min="777" max="1024" width="9.140625" style="24"/>
    <col min="1025" max="1025" width="32.140625" style="24" bestFit="1" customWidth="1"/>
    <col min="1026" max="1026" width="21.42578125" style="24" bestFit="1" customWidth="1"/>
    <col min="1027" max="1027" width="11.5703125" style="24" bestFit="1" customWidth="1"/>
    <col min="1028" max="1028" width="12.28515625" style="24" bestFit="1" customWidth="1"/>
    <col min="1029" max="1029" width="10.5703125" style="24" bestFit="1" customWidth="1"/>
    <col min="1030" max="1031" width="9.140625" style="24"/>
    <col min="1032" max="1032" width="15.85546875" style="24" customWidth="1"/>
    <col min="1033" max="1280" width="9.140625" style="24"/>
    <col min="1281" max="1281" width="32.140625" style="24" bestFit="1" customWidth="1"/>
    <col min="1282" max="1282" width="21.42578125" style="24" bestFit="1" customWidth="1"/>
    <col min="1283" max="1283" width="11.5703125" style="24" bestFit="1" customWidth="1"/>
    <col min="1284" max="1284" width="12.28515625" style="24" bestFit="1" customWidth="1"/>
    <col min="1285" max="1285" width="10.5703125" style="24" bestFit="1" customWidth="1"/>
    <col min="1286" max="1287" width="9.140625" style="24"/>
    <col min="1288" max="1288" width="15.85546875" style="24" customWidth="1"/>
    <col min="1289" max="1536" width="9.140625" style="24"/>
    <col min="1537" max="1537" width="32.140625" style="24" bestFit="1" customWidth="1"/>
    <col min="1538" max="1538" width="21.42578125" style="24" bestFit="1" customWidth="1"/>
    <col min="1539" max="1539" width="11.5703125" style="24" bestFit="1" customWidth="1"/>
    <col min="1540" max="1540" width="12.28515625" style="24" bestFit="1" customWidth="1"/>
    <col min="1541" max="1541" width="10.5703125" style="24" bestFit="1" customWidth="1"/>
    <col min="1542" max="1543" width="9.140625" style="24"/>
    <col min="1544" max="1544" width="15.85546875" style="24" customWidth="1"/>
    <col min="1545" max="1792" width="9.140625" style="24"/>
    <col min="1793" max="1793" width="32.140625" style="24" bestFit="1" customWidth="1"/>
    <col min="1794" max="1794" width="21.42578125" style="24" bestFit="1" customWidth="1"/>
    <col min="1795" max="1795" width="11.5703125" style="24" bestFit="1" customWidth="1"/>
    <col min="1796" max="1796" width="12.28515625" style="24" bestFit="1" customWidth="1"/>
    <col min="1797" max="1797" width="10.5703125" style="24" bestFit="1" customWidth="1"/>
    <col min="1798" max="1799" width="9.140625" style="24"/>
    <col min="1800" max="1800" width="15.85546875" style="24" customWidth="1"/>
    <col min="1801" max="2048" width="9.140625" style="24"/>
    <col min="2049" max="2049" width="32.140625" style="24" bestFit="1" customWidth="1"/>
    <col min="2050" max="2050" width="21.42578125" style="24" bestFit="1" customWidth="1"/>
    <col min="2051" max="2051" width="11.5703125" style="24" bestFit="1" customWidth="1"/>
    <col min="2052" max="2052" width="12.28515625" style="24" bestFit="1" customWidth="1"/>
    <col min="2053" max="2053" width="10.5703125" style="24" bestFit="1" customWidth="1"/>
    <col min="2054" max="2055" width="9.140625" style="24"/>
    <col min="2056" max="2056" width="15.85546875" style="24" customWidth="1"/>
    <col min="2057" max="2304" width="9.140625" style="24"/>
    <col min="2305" max="2305" width="32.140625" style="24" bestFit="1" customWidth="1"/>
    <col min="2306" max="2306" width="21.42578125" style="24" bestFit="1" customWidth="1"/>
    <col min="2307" max="2307" width="11.5703125" style="24" bestFit="1" customWidth="1"/>
    <col min="2308" max="2308" width="12.28515625" style="24" bestFit="1" customWidth="1"/>
    <col min="2309" max="2309" width="10.5703125" style="24" bestFit="1" customWidth="1"/>
    <col min="2310" max="2311" width="9.140625" style="24"/>
    <col min="2312" max="2312" width="15.85546875" style="24" customWidth="1"/>
    <col min="2313" max="2560" width="9.140625" style="24"/>
    <col min="2561" max="2561" width="32.140625" style="24" bestFit="1" customWidth="1"/>
    <col min="2562" max="2562" width="21.42578125" style="24" bestFit="1" customWidth="1"/>
    <col min="2563" max="2563" width="11.5703125" style="24" bestFit="1" customWidth="1"/>
    <col min="2564" max="2564" width="12.28515625" style="24" bestFit="1" customWidth="1"/>
    <col min="2565" max="2565" width="10.5703125" style="24" bestFit="1" customWidth="1"/>
    <col min="2566" max="2567" width="9.140625" style="24"/>
    <col min="2568" max="2568" width="15.85546875" style="24" customWidth="1"/>
    <col min="2569" max="2816" width="9.140625" style="24"/>
    <col min="2817" max="2817" width="32.140625" style="24" bestFit="1" customWidth="1"/>
    <col min="2818" max="2818" width="21.42578125" style="24" bestFit="1" customWidth="1"/>
    <col min="2819" max="2819" width="11.5703125" style="24" bestFit="1" customWidth="1"/>
    <col min="2820" max="2820" width="12.28515625" style="24" bestFit="1" customWidth="1"/>
    <col min="2821" max="2821" width="10.5703125" style="24" bestFit="1" customWidth="1"/>
    <col min="2822" max="2823" width="9.140625" style="24"/>
    <col min="2824" max="2824" width="15.85546875" style="24" customWidth="1"/>
    <col min="2825" max="3072" width="9.140625" style="24"/>
    <col min="3073" max="3073" width="32.140625" style="24" bestFit="1" customWidth="1"/>
    <col min="3074" max="3074" width="21.42578125" style="24" bestFit="1" customWidth="1"/>
    <col min="3075" max="3075" width="11.5703125" style="24" bestFit="1" customWidth="1"/>
    <col min="3076" max="3076" width="12.28515625" style="24" bestFit="1" customWidth="1"/>
    <col min="3077" max="3077" width="10.5703125" style="24" bestFit="1" customWidth="1"/>
    <col min="3078" max="3079" width="9.140625" style="24"/>
    <col min="3080" max="3080" width="15.85546875" style="24" customWidth="1"/>
    <col min="3081" max="3328" width="9.140625" style="24"/>
    <col min="3329" max="3329" width="32.140625" style="24" bestFit="1" customWidth="1"/>
    <col min="3330" max="3330" width="21.42578125" style="24" bestFit="1" customWidth="1"/>
    <col min="3331" max="3331" width="11.5703125" style="24" bestFit="1" customWidth="1"/>
    <col min="3332" max="3332" width="12.28515625" style="24" bestFit="1" customWidth="1"/>
    <col min="3333" max="3333" width="10.5703125" style="24" bestFit="1" customWidth="1"/>
    <col min="3334" max="3335" width="9.140625" style="24"/>
    <col min="3336" max="3336" width="15.85546875" style="24" customWidth="1"/>
    <col min="3337" max="3584" width="9.140625" style="24"/>
    <col min="3585" max="3585" width="32.140625" style="24" bestFit="1" customWidth="1"/>
    <col min="3586" max="3586" width="21.42578125" style="24" bestFit="1" customWidth="1"/>
    <col min="3587" max="3587" width="11.5703125" style="24" bestFit="1" customWidth="1"/>
    <col min="3588" max="3588" width="12.28515625" style="24" bestFit="1" customWidth="1"/>
    <col min="3589" max="3589" width="10.5703125" style="24" bestFit="1" customWidth="1"/>
    <col min="3590" max="3591" width="9.140625" style="24"/>
    <col min="3592" max="3592" width="15.85546875" style="24" customWidth="1"/>
    <col min="3593" max="3840" width="9.140625" style="24"/>
    <col min="3841" max="3841" width="32.140625" style="24" bestFit="1" customWidth="1"/>
    <col min="3842" max="3842" width="21.42578125" style="24" bestFit="1" customWidth="1"/>
    <col min="3843" max="3843" width="11.5703125" style="24" bestFit="1" customWidth="1"/>
    <col min="3844" max="3844" width="12.28515625" style="24" bestFit="1" customWidth="1"/>
    <col min="3845" max="3845" width="10.5703125" style="24" bestFit="1" customWidth="1"/>
    <col min="3846" max="3847" width="9.140625" style="24"/>
    <col min="3848" max="3848" width="15.85546875" style="24" customWidth="1"/>
    <col min="3849" max="4096" width="9.140625" style="24"/>
    <col min="4097" max="4097" width="32.140625" style="24" bestFit="1" customWidth="1"/>
    <col min="4098" max="4098" width="21.42578125" style="24" bestFit="1" customWidth="1"/>
    <col min="4099" max="4099" width="11.5703125" style="24" bestFit="1" customWidth="1"/>
    <col min="4100" max="4100" width="12.28515625" style="24" bestFit="1" customWidth="1"/>
    <col min="4101" max="4101" width="10.5703125" style="24" bestFit="1" customWidth="1"/>
    <col min="4102" max="4103" width="9.140625" style="24"/>
    <col min="4104" max="4104" width="15.85546875" style="24" customWidth="1"/>
    <col min="4105" max="4352" width="9.140625" style="24"/>
    <col min="4353" max="4353" width="32.140625" style="24" bestFit="1" customWidth="1"/>
    <col min="4354" max="4354" width="21.42578125" style="24" bestFit="1" customWidth="1"/>
    <col min="4355" max="4355" width="11.5703125" style="24" bestFit="1" customWidth="1"/>
    <col min="4356" max="4356" width="12.28515625" style="24" bestFit="1" customWidth="1"/>
    <col min="4357" max="4357" width="10.5703125" style="24" bestFit="1" customWidth="1"/>
    <col min="4358" max="4359" width="9.140625" style="24"/>
    <col min="4360" max="4360" width="15.85546875" style="24" customWidth="1"/>
    <col min="4361" max="4608" width="9.140625" style="24"/>
    <col min="4609" max="4609" width="32.140625" style="24" bestFit="1" customWidth="1"/>
    <col min="4610" max="4610" width="21.42578125" style="24" bestFit="1" customWidth="1"/>
    <col min="4611" max="4611" width="11.5703125" style="24" bestFit="1" customWidth="1"/>
    <col min="4612" max="4612" width="12.28515625" style="24" bestFit="1" customWidth="1"/>
    <col min="4613" max="4613" width="10.5703125" style="24" bestFit="1" customWidth="1"/>
    <col min="4614" max="4615" width="9.140625" style="24"/>
    <col min="4616" max="4616" width="15.85546875" style="24" customWidth="1"/>
    <col min="4617" max="4864" width="9.140625" style="24"/>
    <col min="4865" max="4865" width="32.140625" style="24" bestFit="1" customWidth="1"/>
    <col min="4866" max="4866" width="21.42578125" style="24" bestFit="1" customWidth="1"/>
    <col min="4867" max="4867" width="11.5703125" style="24" bestFit="1" customWidth="1"/>
    <col min="4868" max="4868" width="12.28515625" style="24" bestFit="1" customWidth="1"/>
    <col min="4869" max="4869" width="10.5703125" style="24" bestFit="1" customWidth="1"/>
    <col min="4870" max="4871" width="9.140625" style="24"/>
    <col min="4872" max="4872" width="15.85546875" style="24" customWidth="1"/>
    <col min="4873" max="5120" width="9.140625" style="24"/>
    <col min="5121" max="5121" width="32.140625" style="24" bestFit="1" customWidth="1"/>
    <col min="5122" max="5122" width="21.42578125" style="24" bestFit="1" customWidth="1"/>
    <col min="5123" max="5123" width="11.5703125" style="24" bestFit="1" customWidth="1"/>
    <col min="5124" max="5124" width="12.28515625" style="24" bestFit="1" customWidth="1"/>
    <col min="5125" max="5125" width="10.5703125" style="24" bestFit="1" customWidth="1"/>
    <col min="5126" max="5127" width="9.140625" style="24"/>
    <col min="5128" max="5128" width="15.85546875" style="24" customWidth="1"/>
    <col min="5129" max="5376" width="9.140625" style="24"/>
    <col min="5377" max="5377" width="32.140625" style="24" bestFit="1" customWidth="1"/>
    <col min="5378" max="5378" width="21.42578125" style="24" bestFit="1" customWidth="1"/>
    <col min="5379" max="5379" width="11.5703125" style="24" bestFit="1" customWidth="1"/>
    <col min="5380" max="5380" width="12.28515625" style="24" bestFit="1" customWidth="1"/>
    <col min="5381" max="5381" width="10.5703125" style="24" bestFit="1" customWidth="1"/>
    <col min="5382" max="5383" width="9.140625" style="24"/>
    <col min="5384" max="5384" width="15.85546875" style="24" customWidth="1"/>
    <col min="5385" max="5632" width="9.140625" style="24"/>
    <col min="5633" max="5633" width="32.140625" style="24" bestFit="1" customWidth="1"/>
    <col min="5634" max="5634" width="21.42578125" style="24" bestFit="1" customWidth="1"/>
    <col min="5635" max="5635" width="11.5703125" style="24" bestFit="1" customWidth="1"/>
    <col min="5636" max="5636" width="12.28515625" style="24" bestFit="1" customWidth="1"/>
    <col min="5637" max="5637" width="10.5703125" style="24" bestFit="1" customWidth="1"/>
    <col min="5638" max="5639" width="9.140625" style="24"/>
    <col min="5640" max="5640" width="15.85546875" style="24" customWidth="1"/>
    <col min="5641" max="5888" width="9.140625" style="24"/>
    <col min="5889" max="5889" width="32.140625" style="24" bestFit="1" customWidth="1"/>
    <col min="5890" max="5890" width="21.42578125" style="24" bestFit="1" customWidth="1"/>
    <col min="5891" max="5891" width="11.5703125" style="24" bestFit="1" customWidth="1"/>
    <col min="5892" max="5892" width="12.28515625" style="24" bestFit="1" customWidth="1"/>
    <col min="5893" max="5893" width="10.5703125" style="24" bestFit="1" customWidth="1"/>
    <col min="5894" max="5895" width="9.140625" style="24"/>
    <col min="5896" max="5896" width="15.85546875" style="24" customWidth="1"/>
    <col min="5897" max="6144" width="9.140625" style="24"/>
    <col min="6145" max="6145" width="32.140625" style="24" bestFit="1" customWidth="1"/>
    <col min="6146" max="6146" width="21.42578125" style="24" bestFit="1" customWidth="1"/>
    <col min="6147" max="6147" width="11.5703125" style="24" bestFit="1" customWidth="1"/>
    <col min="6148" max="6148" width="12.28515625" style="24" bestFit="1" customWidth="1"/>
    <col min="6149" max="6149" width="10.5703125" style="24" bestFit="1" customWidth="1"/>
    <col min="6150" max="6151" width="9.140625" style="24"/>
    <col min="6152" max="6152" width="15.85546875" style="24" customWidth="1"/>
    <col min="6153" max="6400" width="9.140625" style="24"/>
    <col min="6401" max="6401" width="32.140625" style="24" bestFit="1" customWidth="1"/>
    <col min="6402" max="6402" width="21.42578125" style="24" bestFit="1" customWidth="1"/>
    <col min="6403" max="6403" width="11.5703125" style="24" bestFit="1" customWidth="1"/>
    <col min="6404" max="6404" width="12.28515625" style="24" bestFit="1" customWidth="1"/>
    <col min="6405" max="6405" width="10.5703125" style="24" bestFit="1" customWidth="1"/>
    <col min="6406" max="6407" width="9.140625" style="24"/>
    <col min="6408" max="6408" width="15.85546875" style="24" customWidth="1"/>
    <col min="6409" max="6656" width="9.140625" style="24"/>
    <col min="6657" max="6657" width="32.140625" style="24" bestFit="1" customWidth="1"/>
    <col min="6658" max="6658" width="21.42578125" style="24" bestFit="1" customWidth="1"/>
    <col min="6659" max="6659" width="11.5703125" style="24" bestFit="1" customWidth="1"/>
    <col min="6660" max="6660" width="12.28515625" style="24" bestFit="1" customWidth="1"/>
    <col min="6661" max="6661" width="10.5703125" style="24" bestFit="1" customWidth="1"/>
    <col min="6662" max="6663" width="9.140625" style="24"/>
    <col min="6664" max="6664" width="15.85546875" style="24" customWidth="1"/>
    <col min="6665" max="6912" width="9.140625" style="24"/>
    <col min="6913" max="6913" width="32.140625" style="24" bestFit="1" customWidth="1"/>
    <col min="6914" max="6914" width="21.42578125" style="24" bestFit="1" customWidth="1"/>
    <col min="6915" max="6915" width="11.5703125" style="24" bestFit="1" customWidth="1"/>
    <col min="6916" max="6916" width="12.28515625" style="24" bestFit="1" customWidth="1"/>
    <col min="6917" max="6917" width="10.5703125" style="24" bestFit="1" customWidth="1"/>
    <col min="6918" max="6919" width="9.140625" style="24"/>
    <col min="6920" max="6920" width="15.85546875" style="24" customWidth="1"/>
    <col min="6921" max="7168" width="9.140625" style="24"/>
    <col min="7169" max="7169" width="32.140625" style="24" bestFit="1" customWidth="1"/>
    <col min="7170" max="7170" width="21.42578125" style="24" bestFit="1" customWidth="1"/>
    <col min="7171" max="7171" width="11.5703125" style="24" bestFit="1" customWidth="1"/>
    <col min="7172" max="7172" width="12.28515625" style="24" bestFit="1" customWidth="1"/>
    <col min="7173" max="7173" width="10.5703125" style="24" bestFit="1" customWidth="1"/>
    <col min="7174" max="7175" width="9.140625" style="24"/>
    <col min="7176" max="7176" width="15.85546875" style="24" customWidth="1"/>
    <col min="7177" max="7424" width="9.140625" style="24"/>
    <col min="7425" max="7425" width="32.140625" style="24" bestFit="1" customWidth="1"/>
    <col min="7426" max="7426" width="21.42578125" style="24" bestFit="1" customWidth="1"/>
    <col min="7427" max="7427" width="11.5703125" style="24" bestFit="1" customWidth="1"/>
    <col min="7428" max="7428" width="12.28515625" style="24" bestFit="1" customWidth="1"/>
    <col min="7429" max="7429" width="10.5703125" style="24" bestFit="1" customWidth="1"/>
    <col min="7430" max="7431" width="9.140625" style="24"/>
    <col min="7432" max="7432" width="15.85546875" style="24" customWidth="1"/>
    <col min="7433" max="7680" width="9.140625" style="24"/>
    <col min="7681" max="7681" width="32.140625" style="24" bestFit="1" customWidth="1"/>
    <col min="7682" max="7682" width="21.42578125" style="24" bestFit="1" customWidth="1"/>
    <col min="7683" max="7683" width="11.5703125" style="24" bestFit="1" customWidth="1"/>
    <col min="7684" max="7684" width="12.28515625" style="24" bestFit="1" customWidth="1"/>
    <col min="7685" max="7685" width="10.5703125" style="24" bestFit="1" customWidth="1"/>
    <col min="7686" max="7687" width="9.140625" style="24"/>
    <col min="7688" max="7688" width="15.85546875" style="24" customWidth="1"/>
    <col min="7689" max="7936" width="9.140625" style="24"/>
    <col min="7937" max="7937" width="32.140625" style="24" bestFit="1" customWidth="1"/>
    <col min="7938" max="7938" width="21.42578125" style="24" bestFit="1" customWidth="1"/>
    <col min="7939" max="7939" width="11.5703125" style="24" bestFit="1" customWidth="1"/>
    <col min="7940" max="7940" width="12.28515625" style="24" bestFit="1" customWidth="1"/>
    <col min="7941" max="7941" width="10.5703125" style="24" bestFit="1" customWidth="1"/>
    <col min="7942" max="7943" width="9.140625" style="24"/>
    <col min="7944" max="7944" width="15.85546875" style="24" customWidth="1"/>
    <col min="7945" max="8192" width="9.140625" style="24"/>
    <col min="8193" max="8193" width="32.140625" style="24" bestFit="1" customWidth="1"/>
    <col min="8194" max="8194" width="21.42578125" style="24" bestFit="1" customWidth="1"/>
    <col min="8195" max="8195" width="11.5703125" style="24" bestFit="1" customWidth="1"/>
    <col min="8196" max="8196" width="12.28515625" style="24" bestFit="1" customWidth="1"/>
    <col min="8197" max="8197" width="10.5703125" style="24" bestFit="1" customWidth="1"/>
    <col min="8198" max="8199" width="9.140625" style="24"/>
    <col min="8200" max="8200" width="15.85546875" style="24" customWidth="1"/>
    <col min="8201" max="8448" width="9.140625" style="24"/>
    <col min="8449" max="8449" width="32.140625" style="24" bestFit="1" customWidth="1"/>
    <col min="8450" max="8450" width="21.42578125" style="24" bestFit="1" customWidth="1"/>
    <col min="8451" max="8451" width="11.5703125" style="24" bestFit="1" customWidth="1"/>
    <col min="8452" max="8452" width="12.28515625" style="24" bestFit="1" customWidth="1"/>
    <col min="8453" max="8453" width="10.5703125" style="24" bestFit="1" customWidth="1"/>
    <col min="8454" max="8455" width="9.140625" style="24"/>
    <col min="8456" max="8456" width="15.85546875" style="24" customWidth="1"/>
    <col min="8457" max="8704" width="9.140625" style="24"/>
    <col min="8705" max="8705" width="32.140625" style="24" bestFit="1" customWidth="1"/>
    <col min="8706" max="8706" width="21.42578125" style="24" bestFit="1" customWidth="1"/>
    <col min="8707" max="8707" width="11.5703125" style="24" bestFit="1" customWidth="1"/>
    <col min="8708" max="8708" width="12.28515625" style="24" bestFit="1" customWidth="1"/>
    <col min="8709" max="8709" width="10.5703125" style="24" bestFit="1" customWidth="1"/>
    <col min="8710" max="8711" width="9.140625" style="24"/>
    <col min="8712" max="8712" width="15.85546875" style="24" customWidth="1"/>
    <col min="8713" max="8960" width="9.140625" style="24"/>
    <col min="8961" max="8961" width="32.140625" style="24" bestFit="1" customWidth="1"/>
    <col min="8962" max="8962" width="21.42578125" style="24" bestFit="1" customWidth="1"/>
    <col min="8963" max="8963" width="11.5703125" style="24" bestFit="1" customWidth="1"/>
    <col min="8964" max="8964" width="12.28515625" style="24" bestFit="1" customWidth="1"/>
    <col min="8965" max="8965" width="10.5703125" style="24" bestFit="1" customWidth="1"/>
    <col min="8966" max="8967" width="9.140625" style="24"/>
    <col min="8968" max="8968" width="15.85546875" style="24" customWidth="1"/>
    <col min="8969" max="9216" width="9.140625" style="24"/>
    <col min="9217" max="9217" width="32.140625" style="24" bestFit="1" customWidth="1"/>
    <col min="9218" max="9218" width="21.42578125" style="24" bestFit="1" customWidth="1"/>
    <col min="9219" max="9219" width="11.5703125" style="24" bestFit="1" customWidth="1"/>
    <col min="9220" max="9220" width="12.28515625" style="24" bestFit="1" customWidth="1"/>
    <col min="9221" max="9221" width="10.5703125" style="24" bestFit="1" customWidth="1"/>
    <col min="9222" max="9223" width="9.140625" style="24"/>
    <col min="9224" max="9224" width="15.85546875" style="24" customWidth="1"/>
    <col min="9225" max="9472" width="9.140625" style="24"/>
    <col min="9473" max="9473" width="32.140625" style="24" bestFit="1" customWidth="1"/>
    <col min="9474" max="9474" width="21.42578125" style="24" bestFit="1" customWidth="1"/>
    <col min="9475" max="9475" width="11.5703125" style="24" bestFit="1" customWidth="1"/>
    <col min="9476" max="9476" width="12.28515625" style="24" bestFit="1" customWidth="1"/>
    <col min="9477" max="9477" width="10.5703125" style="24" bestFit="1" customWidth="1"/>
    <col min="9478" max="9479" width="9.140625" style="24"/>
    <col min="9480" max="9480" width="15.85546875" style="24" customWidth="1"/>
    <col min="9481" max="9728" width="9.140625" style="24"/>
    <col min="9729" max="9729" width="32.140625" style="24" bestFit="1" customWidth="1"/>
    <col min="9730" max="9730" width="21.42578125" style="24" bestFit="1" customWidth="1"/>
    <col min="9731" max="9731" width="11.5703125" style="24" bestFit="1" customWidth="1"/>
    <col min="9732" max="9732" width="12.28515625" style="24" bestFit="1" customWidth="1"/>
    <col min="9733" max="9733" width="10.5703125" style="24" bestFit="1" customWidth="1"/>
    <col min="9734" max="9735" width="9.140625" style="24"/>
    <col min="9736" max="9736" width="15.85546875" style="24" customWidth="1"/>
    <col min="9737" max="9984" width="9.140625" style="24"/>
    <col min="9985" max="9985" width="32.140625" style="24" bestFit="1" customWidth="1"/>
    <col min="9986" max="9986" width="21.42578125" style="24" bestFit="1" customWidth="1"/>
    <col min="9987" max="9987" width="11.5703125" style="24" bestFit="1" customWidth="1"/>
    <col min="9988" max="9988" width="12.28515625" style="24" bestFit="1" customWidth="1"/>
    <col min="9989" max="9989" width="10.5703125" style="24" bestFit="1" customWidth="1"/>
    <col min="9990" max="9991" width="9.140625" style="24"/>
    <col min="9992" max="9992" width="15.85546875" style="24" customWidth="1"/>
    <col min="9993" max="10240" width="9.140625" style="24"/>
    <col min="10241" max="10241" width="32.140625" style="24" bestFit="1" customWidth="1"/>
    <col min="10242" max="10242" width="21.42578125" style="24" bestFit="1" customWidth="1"/>
    <col min="10243" max="10243" width="11.5703125" style="24" bestFit="1" customWidth="1"/>
    <col min="10244" max="10244" width="12.28515625" style="24" bestFit="1" customWidth="1"/>
    <col min="10245" max="10245" width="10.5703125" style="24" bestFit="1" customWidth="1"/>
    <col min="10246" max="10247" width="9.140625" style="24"/>
    <col min="10248" max="10248" width="15.85546875" style="24" customWidth="1"/>
    <col min="10249" max="10496" width="9.140625" style="24"/>
    <col min="10497" max="10497" width="32.140625" style="24" bestFit="1" customWidth="1"/>
    <col min="10498" max="10498" width="21.42578125" style="24" bestFit="1" customWidth="1"/>
    <col min="10499" max="10499" width="11.5703125" style="24" bestFit="1" customWidth="1"/>
    <col min="10500" max="10500" width="12.28515625" style="24" bestFit="1" customWidth="1"/>
    <col min="10501" max="10501" width="10.5703125" style="24" bestFit="1" customWidth="1"/>
    <col min="10502" max="10503" width="9.140625" style="24"/>
    <col min="10504" max="10504" width="15.85546875" style="24" customWidth="1"/>
    <col min="10505" max="10752" width="9.140625" style="24"/>
    <col min="10753" max="10753" width="32.140625" style="24" bestFit="1" customWidth="1"/>
    <col min="10754" max="10754" width="21.42578125" style="24" bestFit="1" customWidth="1"/>
    <col min="10755" max="10755" width="11.5703125" style="24" bestFit="1" customWidth="1"/>
    <col min="10756" max="10756" width="12.28515625" style="24" bestFit="1" customWidth="1"/>
    <col min="10757" max="10757" width="10.5703125" style="24" bestFit="1" customWidth="1"/>
    <col min="10758" max="10759" width="9.140625" style="24"/>
    <col min="10760" max="10760" width="15.85546875" style="24" customWidth="1"/>
    <col min="10761" max="11008" width="9.140625" style="24"/>
    <col min="11009" max="11009" width="32.140625" style="24" bestFit="1" customWidth="1"/>
    <col min="11010" max="11010" width="21.42578125" style="24" bestFit="1" customWidth="1"/>
    <col min="11011" max="11011" width="11.5703125" style="24" bestFit="1" customWidth="1"/>
    <col min="11012" max="11012" width="12.28515625" style="24" bestFit="1" customWidth="1"/>
    <col min="11013" max="11013" width="10.5703125" style="24" bestFit="1" customWidth="1"/>
    <col min="11014" max="11015" width="9.140625" style="24"/>
    <col min="11016" max="11016" width="15.85546875" style="24" customWidth="1"/>
    <col min="11017" max="11264" width="9.140625" style="24"/>
    <col min="11265" max="11265" width="32.140625" style="24" bestFit="1" customWidth="1"/>
    <col min="11266" max="11266" width="21.42578125" style="24" bestFit="1" customWidth="1"/>
    <col min="11267" max="11267" width="11.5703125" style="24" bestFit="1" customWidth="1"/>
    <col min="11268" max="11268" width="12.28515625" style="24" bestFit="1" customWidth="1"/>
    <col min="11269" max="11269" width="10.5703125" style="24" bestFit="1" customWidth="1"/>
    <col min="11270" max="11271" width="9.140625" style="24"/>
    <col min="11272" max="11272" width="15.85546875" style="24" customWidth="1"/>
    <col min="11273" max="11520" width="9.140625" style="24"/>
    <col min="11521" max="11521" width="32.140625" style="24" bestFit="1" customWidth="1"/>
    <col min="11522" max="11522" width="21.42578125" style="24" bestFit="1" customWidth="1"/>
    <col min="11523" max="11523" width="11.5703125" style="24" bestFit="1" customWidth="1"/>
    <col min="11524" max="11524" width="12.28515625" style="24" bestFit="1" customWidth="1"/>
    <col min="11525" max="11525" width="10.5703125" style="24" bestFit="1" customWidth="1"/>
    <col min="11526" max="11527" width="9.140625" style="24"/>
    <col min="11528" max="11528" width="15.85546875" style="24" customWidth="1"/>
    <col min="11529" max="11776" width="9.140625" style="24"/>
    <col min="11777" max="11777" width="32.140625" style="24" bestFit="1" customWidth="1"/>
    <col min="11778" max="11778" width="21.42578125" style="24" bestFit="1" customWidth="1"/>
    <col min="11779" max="11779" width="11.5703125" style="24" bestFit="1" customWidth="1"/>
    <col min="11780" max="11780" width="12.28515625" style="24" bestFit="1" customWidth="1"/>
    <col min="11781" max="11781" width="10.5703125" style="24" bestFit="1" customWidth="1"/>
    <col min="11782" max="11783" width="9.140625" style="24"/>
    <col min="11784" max="11784" width="15.85546875" style="24" customWidth="1"/>
    <col min="11785" max="12032" width="9.140625" style="24"/>
    <col min="12033" max="12033" width="32.140625" style="24" bestFit="1" customWidth="1"/>
    <col min="12034" max="12034" width="21.42578125" style="24" bestFit="1" customWidth="1"/>
    <col min="12035" max="12035" width="11.5703125" style="24" bestFit="1" customWidth="1"/>
    <col min="12036" max="12036" width="12.28515625" style="24" bestFit="1" customWidth="1"/>
    <col min="12037" max="12037" width="10.5703125" style="24" bestFit="1" customWidth="1"/>
    <col min="12038" max="12039" width="9.140625" style="24"/>
    <col min="12040" max="12040" width="15.85546875" style="24" customWidth="1"/>
    <col min="12041" max="12288" width="9.140625" style="24"/>
    <col min="12289" max="12289" width="32.140625" style="24" bestFit="1" customWidth="1"/>
    <col min="12290" max="12290" width="21.42578125" style="24" bestFit="1" customWidth="1"/>
    <col min="12291" max="12291" width="11.5703125" style="24" bestFit="1" customWidth="1"/>
    <col min="12292" max="12292" width="12.28515625" style="24" bestFit="1" customWidth="1"/>
    <col min="12293" max="12293" width="10.5703125" style="24" bestFit="1" customWidth="1"/>
    <col min="12294" max="12295" width="9.140625" style="24"/>
    <col min="12296" max="12296" width="15.85546875" style="24" customWidth="1"/>
    <col min="12297" max="12544" width="9.140625" style="24"/>
    <col min="12545" max="12545" width="32.140625" style="24" bestFit="1" customWidth="1"/>
    <col min="12546" max="12546" width="21.42578125" style="24" bestFit="1" customWidth="1"/>
    <col min="12547" max="12547" width="11.5703125" style="24" bestFit="1" customWidth="1"/>
    <col min="12548" max="12548" width="12.28515625" style="24" bestFit="1" customWidth="1"/>
    <col min="12549" max="12549" width="10.5703125" style="24" bestFit="1" customWidth="1"/>
    <col min="12550" max="12551" width="9.140625" style="24"/>
    <col min="12552" max="12552" width="15.85546875" style="24" customWidth="1"/>
    <col min="12553" max="12800" width="9.140625" style="24"/>
    <col min="12801" max="12801" width="32.140625" style="24" bestFit="1" customWidth="1"/>
    <col min="12802" max="12802" width="21.42578125" style="24" bestFit="1" customWidth="1"/>
    <col min="12803" max="12803" width="11.5703125" style="24" bestFit="1" customWidth="1"/>
    <col min="12804" max="12804" width="12.28515625" style="24" bestFit="1" customWidth="1"/>
    <col min="12805" max="12805" width="10.5703125" style="24" bestFit="1" customWidth="1"/>
    <col min="12806" max="12807" width="9.140625" style="24"/>
    <col min="12808" max="12808" width="15.85546875" style="24" customWidth="1"/>
    <col min="12809" max="13056" width="9.140625" style="24"/>
    <col min="13057" max="13057" width="32.140625" style="24" bestFit="1" customWidth="1"/>
    <col min="13058" max="13058" width="21.42578125" style="24" bestFit="1" customWidth="1"/>
    <col min="13059" max="13059" width="11.5703125" style="24" bestFit="1" customWidth="1"/>
    <col min="13060" max="13060" width="12.28515625" style="24" bestFit="1" customWidth="1"/>
    <col min="13061" max="13061" width="10.5703125" style="24" bestFit="1" customWidth="1"/>
    <col min="13062" max="13063" width="9.140625" style="24"/>
    <col min="13064" max="13064" width="15.85546875" style="24" customWidth="1"/>
    <col min="13065" max="13312" width="9.140625" style="24"/>
    <col min="13313" max="13313" width="32.140625" style="24" bestFit="1" customWidth="1"/>
    <col min="13314" max="13314" width="21.42578125" style="24" bestFit="1" customWidth="1"/>
    <col min="13315" max="13315" width="11.5703125" style="24" bestFit="1" customWidth="1"/>
    <col min="13316" max="13316" width="12.28515625" style="24" bestFit="1" customWidth="1"/>
    <col min="13317" max="13317" width="10.5703125" style="24" bestFit="1" customWidth="1"/>
    <col min="13318" max="13319" width="9.140625" style="24"/>
    <col min="13320" max="13320" width="15.85546875" style="24" customWidth="1"/>
    <col min="13321" max="13568" width="9.140625" style="24"/>
    <col min="13569" max="13569" width="32.140625" style="24" bestFit="1" customWidth="1"/>
    <col min="13570" max="13570" width="21.42578125" style="24" bestFit="1" customWidth="1"/>
    <col min="13571" max="13571" width="11.5703125" style="24" bestFit="1" customWidth="1"/>
    <col min="13572" max="13572" width="12.28515625" style="24" bestFit="1" customWidth="1"/>
    <col min="13573" max="13573" width="10.5703125" style="24" bestFit="1" customWidth="1"/>
    <col min="13574" max="13575" width="9.140625" style="24"/>
    <col min="13576" max="13576" width="15.85546875" style="24" customWidth="1"/>
    <col min="13577" max="13824" width="9.140625" style="24"/>
    <col min="13825" max="13825" width="32.140625" style="24" bestFit="1" customWidth="1"/>
    <col min="13826" max="13826" width="21.42578125" style="24" bestFit="1" customWidth="1"/>
    <col min="13827" max="13827" width="11.5703125" style="24" bestFit="1" customWidth="1"/>
    <col min="13828" max="13828" width="12.28515625" style="24" bestFit="1" customWidth="1"/>
    <col min="13829" max="13829" width="10.5703125" style="24" bestFit="1" customWidth="1"/>
    <col min="13830" max="13831" width="9.140625" style="24"/>
    <col min="13832" max="13832" width="15.85546875" style="24" customWidth="1"/>
    <col min="13833" max="14080" width="9.140625" style="24"/>
    <col min="14081" max="14081" width="32.140625" style="24" bestFit="1" customWidth="1"/>
    <col min="14082" max="14082" width="21.42578125" style="24" bestFit="1" customWidth="1"/>
    <col min="14083" max="14083" width="11.5703125" style="24" bestFit="1" customWidth="1"/>
    <col min="14084" max="14084" width="12.28515625" style="24" bestFit="1" customWidth="1"/>
    <col min="14085" max="14085" width="10.5703125" style="24" bestFit="1" customWidth="1"/>
    <col min="14086" max="14087" width="9.140625" style="24"/>
    <col min="14088" max="14088" width="15.85546875" style="24" customWidth="1"/>
    <col min="14089" max="14336" width="9.140625" style="24"/>
    <col min="14337" max="14337" width="32.140625" style="24" bestFit="1" customWidth="1"/>
    <col min="14338" max="14338" width="21.42578125" style="24" bestFit="1" customWidth="1"/>
    <col min="14339" max="14339" width="11.5703125" style="24" bestFit="1" customWidth="1"/>
    <col min="14340" max="14340" width="12.28515625" style="24" bestFit="1" customWidth="1"/>
    <col min="14341" max="14341" width="10.5703125" style="24" bestFit="1" customWidth="1"/>
    <col min="14342" max="14343" width="9.140625" style="24"/>
    <col min="14344" max="14344" width="15.85546875" style="24" customWidth="1"/>
    <col min="14345" max="14592" width="9.140625" style="24"/>
    <col min="14593" max="14593" width="32.140625" style="24" bestFit="1" customWidth="1"/>
    <col min="14594" max="14594" width="21.42578125" style="24" bestFit="1" customWidth="1"/>
    <col min="14595" max="14595" width="11.5703125" style="24" bestFit="1" customWidth="1"/>
    <col min="14596" max="14596" width="12.28515625" style="24" bestFit="1" customWidth="1"/>
    <col min="14597" max="14597" width="10.5703125" style="24" bestFit="1" customWidth="1"/>
    <col min="14598" max="14599" width="9.140625" style="24"/>
    <col min="14600" max="14600" width="15.85546875" style="24" customWidth="1"/>
    <col min="14601" max="14848" width="9.140625" style="24"/>
    <col min="14849" max="14849" width="32.140625" style="24" bestFit="1" customWidth="1"/>
    <col min="14850" max="14850" width="21.42578125" style="24" bestFit="1" customWidth="1"/>
    <col min="14851" max="14851" width="11.5703125" style="24" bestFit="1" customWidth="1"/>
    <col min="14852" max="14852" width="12.28515625" style="24" bestFit="1" customWidth="1"/>
    <col min="14853" max="14853" width="10.5703125" style="24" bestFit="1" customWidth="1"/>
    <col min="14854" max="14855" width="9.140625" style="24"/>
    <col min="14856" max="14856" width="15.85546875" style="24" customWidth="1"/>
    <col min="14857" max="15104" width="9.140625" style="24"/>
    <col min="15105" max="15105" width="32.140625" style="24" bestFit="1" customWidth="1"/>
    <col min="15106" max="15106" width="21.42578125" style="24" bestFit="1" customWidth="1"/>
    <col min="15107" max="15107" width="11.5703125" style="24" bestFit="1" customWidth="1"/>
    <col min="15108" max="15108" width="12.28515625" style="24" bestFit="1" customWidth="1"/>
    <col min="15109" max="15109" width="10.5703125" style="24" bestFit="1" customWidth="1"/>
    <col min="15110" max="15111" width="9.140625" style="24"/>
    <col min="15112" max="15112" width="15.85546875" style="24" customWidth="1"/>
    <col min="15113" max="15360" width="9.140625" style="24"/>
    <col min="15361" max="15361" width="32.140625" style="24" bestFit="1" customWidth="1"/>
    <col min="15362" max="15362" width="21.42578125" style="24" bestFit="1" customWidth="1"/>
    <col min="15363" max="15363" width="11.5703125" style="24" bestFit="1" customWidth="1"/>
    <col min="15364" max="15364" width="12.28515625" style="24" bestFit="1" customWidth="1"/>
    <col min="15365" max="15365" width="10.5703125" style="24" bestFit="1" customWidth="1"/>
    <col min="15366" max="15367" width="9.140625" style="24"/>
    <col min="15368" max="15368" width="15.85546875" style="24" customWidth="1"/>
    <col min="15369" max="15616" width="9.140625" style="24"/>
    <col min="15617" max="15617" width="32.140625" style="24" bestFit="1" customWidth="1"/>
    <col min="15618" max="15618" width="21.42578125" style="24" bestFit="1" customWidth="1"/>
    <col min="15619" max="15619" width="11.5703125" style="24" bestFit="1" customWidth="1"/>
    <col min="15620" max="15620" width="12.28515625" style="24" bestFit="1" customWidth="1"/>
    <col min="15621" max="15621" width="10.5703125" style="24" bestFit="1" customWidth="1"/>
    <col min="15622" max="15623" width="9.140625" style="24"/>
    <col min="15624" max="15624" width="15.85546875" style="24" customWidth="1"/>
    <col min="15625" max="15872" width="9.140625" style="24"/>
    <col min="15873" max="15873" width="32.140625" style="24" bestFit="1" customWidth="1"/>
    <col min="15874" max="15874" width="21.42578125" style="24" bestFit="1" customWidth="1"/>
    <col min="15875" max="15875" width="11.5703125" style="24" bestFit="1" customWidth="1"/>
    <col min="15876" max="15876" width="12.28515625" style="24" bestFit="1" customWidth="1"/>
    <col min="15877" max="15877" width="10.5703125" style="24" bestFit="1" customWidth="1"/>
    <col min="15878" max="15879" width="9.140625" style="24"/>
    <col min="15880" max="15880" width="15.85546875" style="24" customWidth="1"/>
    <col min="15881" max="16128" width="9.140625" style="24"/>
    <col min="16129" max="16129" width="32.140625" style="24" bestFit="1" customWidth="1"/>
    <col min="16130" max="16130" width="21.42578125" style="24" bestFit="1" customWidth="1"/>
    <col min="16131" max="16131" width="11.5703125" style="24" bestFit="1" customWidth="1"/>
    <col min="16132" max="16132" width="12.28515625" style="24" bestFit="1" customWidth="1"/>
    <col min="16133" max="16133" width="10.5703125" style="24" bestFit="1" customWidth="1"/>
    <col min="16134" max="16135" width="9.140625" style="24"/>
    <col min="16136" max="16136" width="15.85546875" style="24" customWidth="1"/>
    <col min="16137" max="16384" width="9.140625" style="24"/>
  </cols>
  <sheetData>
    <row r="3" spans="1:10" s="38" customFormat="1" x14ac:dyDescent="0.25">
      <c r="A3" s="46" t="s">
        <v>26</v>
      </c>
      <c r="B3" s="47"/>
      <c r="C3" s="47"/>
      <c r="D3" s="47"/>
      <c r="E3" s="47"/>
      <c r="F3" s="47"/>
      <c r="G3" s="47"/>
      <c r="H3" s="102"/>
      <c r="I3" s="109"/>
      <c r="J3" s="109"/>
    </row>
    <row r="4" spans="1:10" s="38" customFormat="1" x14ac:dyDescent="0.25">
      <c r="A4" s="48" t="s">
        <v>119</v>
      </c>
      <c r="B4" s="97" t="s">
        <v>120</v>
      </c>
      <c r="F4" s="49"/>
      <c r="H4" s="102"/>
      <c r="I4" s="109"/>
      <c r="J4" s="109"/>
    </row>
    <row r="5" spans="1:10" s="38" customFormat="1" ht="47.25" x14ac:dyDescent="0.25">
      <c r="A5" s="48" t="s">
        <v>122</v>
      </c>
      <c r="B5" s="98" t="s">
        <v>121</v>
      </c>
      <c r="F5" s="49"/>
      <c r="H5" s="102"/>
      <c r="I5" s="109"/>
      <c r="J5" s="109"/>
    </row>
    <row r="6" spans="1:10" s="38" customFormat="1" x14ac:dyDescent="0.25">
      <c r="A6" s="48" t="s">
        <v>123</v>
      </c>
      <c r="B6" s="124">
        <v>42186</v>
      </c>
      <c r="F6" s="49"/>
      <c r="H6" s="102"/>
      <c r="I6" s="109"/>
      <c r="J6" s="109"/>
    </row>
    <row r="7" spans="1:10" s="38" customFormat="1" x14ac:dyDescent="0.25">
      <c r="A7" s="48" t="s">
        <v>124</v>
      </c>
      <c r="B7" s="124">
        <v>42916</v>
      </c>
      <c r="H7" s="102"/>
      <c r="I7" s="109"/>
      <c r="J7" s="109"/>
    </row>
    <row r="8" spans="1:10" s="38" customFormat="1" x14ac:dyDescent="0.25">
      <c r="A8" s="48" t="s">
        <v>47</v>
      </c>
      <c r="B8" s="97" t="s">
        <v>27</v>
      </c>
      <c r="C8" s="49"/>
      <c r="D8" s="49"/>
      <c r="E8" s="49"/>
      <c r="F8" s="49"/>
      <c r="H8" s="102"/>
      <c r="I8" s="109"/>
      <c r="J8" s="109"/>
    </row>
    <row r="9" spans="1:10" s="38" customFormat="1" x14ac:dyDescent="0.25">
      <c r="A9" s="46"/>
      <c r="C9" s="49"/>
      <c r="D9" s="49"/>
      <c r="E9" s="49"/>
      <c r="F9" s="49"/>
      <c r="H9" s="102"/>
      <c r="I9" s="109"/>
      <c r="J9" s="109"/>
    </row>
    <row r="10" spans="1:10" s="38" customFormat="1" x14ac:dyDescent="0.25">
      <c r="A10" s="139" t="s">
        <v>97</v>
      </c>
      <c r="B10" s="139"/>
      <c r="C10" s="49"/>
      <c r="D10" s="49"/>
      <c r="E10" s="49"/>
      <c r="F10" s="49"/>
      <c r="G10" s="49"/>
      <c r="H10" s="103"/>
      <c r="I10" s="109"/>
      <c r="J10" s="109"/>
    </row>
    <row r="11" spans="1:10" s="38" customFormat="1" x14ac:dyDescent="0.25">
      <c r="A11" s="39"/>
      <c r="B11" s="40" t="s">
        <v>15</v>
      </c>
      <c r="C11" s="40" t="s">
        <v>16</v>
      </c>
      <c r="D11" s="40" t="s">
        <v>58</v>
      </c>
      <c r="E11" s="49"/>
      <c r="F11" s="49"/>
      <c r="H11" s="102"/>
      <c r="I11" s="109"/>
      <c r="J11" s="109"/>
    </row>
    <row r="12" spans="1:10" s="38" customFormat="1" x14ac:dyDescent="0.25">
      <c r="A12" s="42">
        <v>1</v>
      </c>
      <c r="B12" s="43" t="s">
        <v>4</v>
      </c>
      <c r="C12" s="69">
        <v>86837.91</v>
      </c>
      <c r="D12" s="70">
        <v>75</v>
      </c>
      <c r="E12" s="49"/>
      <c r="F12" s="49"/>
      <c r="H12" s="102"/>
      <c r="I12" s="109"/>
      <c r="J12" s="109"/>
    </row>
    <row r="13" spans="1:10" s="38" customFormat="1" x14ac:dyDescent="0.25">
      <c r="A13" s="42">
        <v>2</v>
      </c>
      <c r="B13" s="43" t="s">
        <v>17</v>
      </c>
      <c r="C13" s="69">
        <v>28945.97</v>
      </c>
      <c r="D13" s="70">
        <v>25</v>
      </c>
      <c r="E13" s="49"/>
      <c r="F13" s="49"/>
      <c r="H13" s="102"/>
      <c r="I13" s="109"/>
      <c r="J13" s="109"/>
    </row>
    <row r="14" spans="1:10" s="38" customFormat="1" x14ac:dyDescent="0.25">
      <c r="A14" s="42">
        <v>3</v>
      </c>
      <c r="B14" s="43" t="s">
        <v>19</v>
      </c>
      <c r="C14" s="69">
        <f>ROUND($C$26*D14/100,2)</f>
        <v>0</v>
      </c>
      <c r="D14" s="70"/>
      <c r="E14" s="49"/>
      <c r="F14" s="49"/>
      <c r="H14" s="102"/>
      <c r="I14" s="109"/>
      <c r="J14" s="109"/>
    </row>
    <row r="15" spans="1:10" s="38" customFormat="1" x14ac:dyDescent="0.25">
      <c r="A15" s="42">
        <v>4</v>
      </c>
      <c r="B15" s="43" t="s">
        <v>18</v>
      </c>
      <c r="C15" s="69">
        <f>ROUND($C$26*D15/100,2)</f>
        <v>0</v>
      </c>
      <c r="D15" s="70"/>
      <c r="E15" s="49"/>
      <c r="F15" s="49"/>
      <c r="H15" s="102"/>
      <c r="I15" s="109"/>
      <c r="J15" s="109"/>
    </row>
    <row r="16" spans="1:10" s="38" customFormat="1" x14ac:dyDescent="0.25">
      <c r="A16" s="42">
        <v>5</v>
      </c>
      <c r="B16" s="43" t="s">
        <v>48</v>
      </c>
      <c r="C16" s="69">
        <f>ROUND($C$26*D16/100,2)</f>
        <v>0</v>
      </c>
      <c r="D16" s="70"/>
      <c r="E16" s="49"/>
      <c r="F16" s="49"/>
      <c r="H16" s="102"/>
      <c r="I16" s="109"/>
      <c r="J16" s="109"/>
    </row>
    <row r="17" spans="1:10" s="38" customFormat="1" x14ac:dyDescent="0.25">
      <c r="A17" s="140" t="s">
        <v>59</v>
      </c>
      <c r="B17" s="141"/>
      <c r="C17" s="50">
        <f>SUM(C12:C16)</f>
        <v>115783.88</v>
      </c>
      <c r="D17" s="50">
        <f>SUM(D12:D16)</f>
        <v>100</v>
      </c>
      <c r="H17" s="102"/>
      <c r="I17" s="109"/>
      <c r="J17" s="109"/>
    </row>
    <row r="18" spans="1:10" s="38" customFormat="1" x14ac:dyDescent="0.25">
      <c r="A18" s="46"/>
      <c r="C18" s="49"/>
      <c r="D18" s="49"/>
      <c r="E18" s="49"/>
      <c r="F18" s="49"/>
      <c r="H18" s="102"/>
      <c r="I18" s="109"/>
      <c r="J18" s="109"/>
    </row>
    <row r="19" spans="1:10" s="38" customFormat="1" x14ac:dyDescent="0.25">
      <c r="A19" s="142" t="s">
        <v>96</v>
      </c>
      <c r="B19" s="142"/>
      <c r="H19" s="102"/>
      <c r="I19" s="109"/>
      <c r="J19" s="109"/>
    </row>
    <row r="20" spans="1:10" s="38" customFormat="1" x14ac:dyDescent="0.25">
      <c r="A20" s="143" t="s">
        <v>30</v>
      </c>
      <c r="B20" s="146"/>
      <c r="C20" s="40" t="s">
        <v>20</v>
      </c>
      <c r="D20" s="51" t="s">
        <v>44</v>
      </c>
      <c r="E20" s="52"/>
      <c r="H20" s="102"/>
      <c r="I20" s="109"/>
      <c r="J20" s="109"/>
    </row>
    <row r="21" spans="1:10" s="38" customFormat="1" x14ac:dyDescent="0.25">
      <c r="A21" s="43" t="s">
        <v>7</v>
      </c>
      <c r="B21" s="43"/>
      <c r="C21" s="69">
        <f>G45</f>
        <v>13378.880000000001</v>
      </c>
      <c r="D21" s="69">
        <f>IFERROR((ROUND(C21/$C$24*100,2)),0)</f>
        <v>11.56</v>
      </c>
      <c r="E21" s="53"/>
      <c r="H21" s="102"/>
      <c r="I21" s="109"/>
      <c r="J21" s="109"/>
    </row>
    <row r="22" spans="1:10" s="38" customFormat="1" x14ac:dyDescent="0.25">
      <c r="A22" s="43" t="s">
        <v>86</v>
      </c>
      <c r="B22" s="43"/>
      <c r="C22" s="69">
        <f>G52</f>
        <v>101905</v>
      </c>
      <c r="D22" s="69">
        <f>IFERROR((ROUND(C22/$C$24*100,2)),0)</f>
        <v>88.01</v>
      </c>
      <c r="E22" s="53"/>
      <c r="H22" s="102"/>
      <c r="I22" s="109"/>
      <c r="J22" s="109"/>
    </row>
    <row r="23" spans="1:10" s="38" customFormat="1" x14ac:dyDescent="0.25">
      <c r="A23" s="43" t="s">
        <v>85</v>
      </c>
      <c r="B23" s="43"/>
      <c r="C23" s="69">
        <f>G56</f>
        <v>500</v>
      </c>
      <c r="D23" s="69">
        <f>IFERROR((ROUND(C23/$C$24*100,2)),0)</f>
        <v>0.43</v>
      </c>
      <c r="E23" s="53"/>
      <c r="H23" s="102"/>
      <c r="I23" s="109"/>
      <c r="J23" s="109"/>
    </row>
    <row r="24" spans="1:10" s="38" customFormat="1" x14ac:dyDescent="0.25">
      <c r="A24" s="147" t="s">
        <v>31</v>
      </c>
      <c r="B24" s="148"/>
      <c r="C24" s="71">
        <f>SUM(C21:C23)</f>
        <v>115783.88</v>
      </c>
      <c r="D24" s="71"/>
      <c r="E24" s="53"/>
      <c r="H24" s="102"/>
      <c r="I24" s="109"/>
      <c r="J24" s="109"/>
    </row>
    <row r="25" spans="1:10" s="38" customFormat="1" x14ac:dyDescent="0.25">
      <c r="A25" s="147" t="s">
        <v>32</v>
      </c>
      <c r="B25" s="148"/>
      <c r="C25" s="71">
        <f>G59</f>
        <v>0</v>
      </c>
      <c r="D25" s="71"/>
      <c r="E25" s="53"/>
      <c r="H25" s="102"/>
      <c r="I25" s="109"/>
      <c r="J25" s="109"/>
    </row>
    <row r="26" spans="1:10" s="38" customFormat="1" x14ac:dyDescent="0.25">
      <c r="A26" s="143" t="s">
        <v>33</v>
      </c>
      <c r="B26" s="146"/>
      <c r="C26" s="72">
        <f>SUM(C24:C25)</f>
        <v>115783.88</v>
      </c>
      <c r="D26" s="72"/>
      <c r="E26" s="54"/>
      <c r="H26" s="102"/>
      <c r="I26" s="109"/>
      <c r="J26" s="109"/>
    </row>
    <row r="27" spans="1:10" s="38" customFormat="1" x14ac:dyDescent="0.25">
      <c r="H27" s="102"/>
      <c r="I27" s="109"/>
      <c r="J27" s="109"/>
    </row>
    <row r="28" spans="1:10" s="38" customFormat="1" x14ac:dyDescent="0.25">
      <c r="A28" s="142" t="s">
        <v>88</v>
      </c>
      <c r="B28" s="142"/>
      <c r="H28" s="102"/>
      <c r="I28" s="109"/>
      <c r="J28" s="109"/>
    </row>
    <row r="29" spans="1:10" s="38" customFormat="1" x14ac:dyDescent="0.25">
      <c r="A29" s="40"/>
      <c r="B29" s="40" t="s">
        <v>20</v>
      </c>
      <c r="C29" s="55"/>
      <c r="H29" s="102"/>
      <c r="I29" s="109"/>
      <c r="J29" s="109"/>
    </row>
    <row r="30" spans="1:10" s="38" customFormat="1" x14ac:dyDescent="0.25">
      <c r="A30" s="43" t="s">
        <v>27</v>
      </c>
      <c r="B30" s="73">
        <v>57891.94</v>
      </c>
      <c r="H30" s="102"/>
      <c r="I30" s="109"/>
      <c r="J30" s="109"/>
    </row>
    <row r="31" spans="1:10" s="38" customFormat="1" x14ac:dyDescent="0.25">
      <c r="A31" s="43" t="s">
        <v>28</v>
      </c>
      <c r="B31" s="73"/>
      <c r="H31" s="102"/>
      <c r="I31" s="109"/>
      <c r="J31" s="109"/>
    </row>
    <row r="32" spans="1:10" s="38" customFormat="1" x14ac:dyDescent="0.25">
      <c r="A32" s="43" t="s">
        <v>29</v>
      </c>
      <c r="B32" s="73">
        <v>57891.94</v>
      </c>
      <c r="H32" s="102"/>
      <c r="I32" s="109"/>
      <c r="J32" s="109"/>
    </row>
    <row r="33" spans="1:14" s="38" customFormat="1" x14ac:dyDescent="0.25">
      <c r="A33" s="56" t="s">
        <v>20</v>
      </c>
      <c r="B33" s="50">
        <f>SUM(B30:B32)</f>
        <v>115783.88</v>
      </c>
      <c r="H33" s="102"/>
      <c r="I33" s="109"/>
      <c r="J33" s="109"/>
    </row>
    <row r="34" spans="1:14" s="38" customFormat="1" x14ac:dyDescent="0.25">
      <c r="H34" s="102"/>
      <c r="I34" s="109"/>
      <c r="J34" s="109"/>
    </row>
    <row r="35" spans="1:14" s="38" customFormat="1" x14ac:dyDescent="0.25">
      <c r="A35" s="142" t="s">
        <v>89</v>
      </c>
      <c r="B35" s="142"/>
      <c r="H35" s="102"/>
      <c r="I35" s="109"/>
      <c r="J35" s="109"/>
    </row>
    <row r="36" spans="1:14" s="38" customFormat="1" x14ac:dyDescent="0.25">
      <c r="A36" s="40"/>
      <c r="B36" s="40" t="s">
        <v>20</v>
      </c>
      <c r="H36" s="102"/>
      <c r="I36" s="109"/>
      <c r="J36" s="109"/>
    </row>
    <row r="37" spans="1:14" s="38" customFormat="1" x14ac:dyDescent="0.25">
      <c r="A37" s="43" t="s">
        <v>98</v>
      </c>
      <c r="B37" s="73">
        <v>115783.88</v>
      </c>
      <c r="H37" s="102"/>
      <c r="I37" s="109"/>
      <c r="J37" s="109"/>
    </row>
    <row r="38" spans="1:14" s="38" customFormat="1" ht="47.25" x14ac:dyDescent="0.25">
      <c r="A38" s="95" t="s">
        <v>99</v>
      </c>
      <c r="B38" s="73"/>
      <c r="H38" s="102"/>
      <c r="I38" s="109"/>
      <c r="J38" s="109"/>
    </row>
    <row r="39" spans="1:14" s="38" customFormat="1" x14ac:dyDescent="0.25">
      <c r="A39" s="43" t="s">
        <v>100</v>
      </c>
      <c r="B39" s="73"/>
      <c r="H39" s="102"/>
      <c r="I39" s="109"/>
      <c r="J39" s="109"/>
    </row>
    <row r="40" spans="1:14" s="38" customFormat="1" x14ac:dyDescent="0.25">
      <c r="A40" s="56" t="s">
        <v>20</v>
      </c>
      <c r="B40" s="50">
        <f>SUM(B37:B39)</f>
        <v>115783.88</v>
      </c>
      <c r="H40" s="102"/>
      <c r="I40" s="109"/>
      <c r="J40" s="109"/>
    </row>
    <row r="41" spans="1:14" s="38" customFormat="1" x14ac:dyDescent="0.25">
      <c r="A41" s="53"/>
      <c r="B41" s="88"/>
      <c r="H41" s="102"/>
      <c r="I41" s="109"/>
      <c r="J41" s="109"/>
    </row>
    <row r="42" spans="1:14" s="38" customFormat="1" x14ac:dyDescent="0.25">
      <c r="A42" s="57" t="s">
        <v>95</v>
      </c>
      <c r="B42" s="46"/>
      <c r="H42" s="102"/>
      <c r="I42" s="109"/>
      <c r="J42" s="109"/>
    </row>
    <row r="43" spans="1:14" s="38" customFormat="1" x14ac:dyDescent="0.25">
      <c r="A43" s="40" t="s">
        <v>34</v>
      </c>
      <c r="B43" s="40" t="s">
        <v>3</v>
      </c>
      <c r="C43" s="40" t="s">
        <v>35</v>
      </c>
      <c r="D43" s="40" t="s">
        <v>36</v>
      </c>
      <c r="E43" s="40" t="s">
        <v>42</v>
      </c>
      <c r="F43" s="40" t="s">
        <v>43</v>
      </c>
      <c r="G43" s="51" t="s">
        <v>20</v>
      </c>
      <c r="H43" s="104"/>
      <c r="I43" s="100"/>
      <c r="J43" s="100"/>
    </row>
    <row r="44" spans="1:14" s="38" customFormat="1" x14ac:dyDescent="0.25">
      <c r="A44" s="58" t="s">
        <v>37</v>
      </c>
      <c r="B44" s="59"/>
      <c r="C44" s="59"/>
      <c r="D44" s="59"/>
      <c r="E44" s="59"/>
      <c r="F44" s="59"/>
      <c r="G44" s="59"/>
      <c r="H44" s="102"/>
      <c r="I44" s="109"/>
      <c r="J44" s="109"/>
    </row>
    <row r="45" spans="1:14" s="38" customFormat="1" x14ac:dyDescent="0.25">
      <c r="A45" s="40" t="s">
        <v>38</v>
      </c>
      <c r="B45" s="143" t="s">
        <v>7</v>
      </c>
      <c r="C45" s="144"/>
      <c r="D45" s="144"/>
      <c r="E45" s="144"/>
      <c r="F45" s="145"/>
      <c r="G45" s="74">
        <f>SUM(G46:G51)</f>
        <v>13378.880000000001</v>
      </c>
      <c r="H45" s="104"/>
      <c r="I45" s="100"/>
      <c r="J45" s="100"/>
    </row>
    <row r="46" spans="1:14" s="30" customFormat="1" ht="236.25" x14ac:dyDescent="0.25">
      <c r="A46" s="35" t="s">
        <v>101</v>
      </c>
      <c r="B46" s="28" t="s">
        <v>107</v>
      </c>
      <c r="C46" s="96" t="s">
        <v>127</v>
      </c>
      <c r="D46" s="28" t="s">
        <v>56</v>
      </c>
      <c r="E46" s="28">
        <v>2</v>
      </c>
      <c r="F46" s="73">
        <v>618</v>
      </c>
      <c r="G46" s="73">
        <v>1236</v>
      </c>
      <c r="H46" s="105"/>
      <c r="I46" s="101"/>
      <c r="J46" s="101"/>
      <c r="N46" s="99"/>
    </row>
    <row r="47" spans="1:14" s="30" customFormat="1" ht="47.25" x14ac:dyDescent="0.25">
      <c r="A47" s="36" t="s">
        <v>102</v>
      </c>
      <c r="B47" s="30" t="s">
        <v>108</v>
      </c>
      <c r="C47" s="96" t="s">
        <v>126</v>
      </c>
      <c r="D47" s="28" t="s">
        <v>56</v>
      </c>
      <c r="E47" s="28">
        <v>2</v>
      </c>
      <c r="F47" s="73">
        <v>203.94</v>
      </c>
      <c r="G47" s="73">
        <v>407.88</v>
      </c>
      <c r="H47" s="105"/>
      <c r="I47" s="101"/>
      <c r="J47" s="101"/>
    </row>
    <row r="48" spans="1:14" s="30" customFormat="1" ht="47.25" x14ac:dyDescent="0.25">
      <c r="A48" s="36" t="s">
        <v>103</v>
      </c>
      <c r="B48" s="28" t="s">
        <v>109</v>
      </c>
      <c r="C48" s="96" t="s">
        <v>125</v>
      </c>
      <c r="D48" s="28" t="s">
        <v>56</v>
      </c>
      <c r="E48" s="28">
        <v>2</v>
      </c>
      <c r="F48" s="73">
        <v>4.9400000000000004</v>
      </c>
      <c r="G48" s="73">
        <v>9.8800000000000008</v>
      </c>
      <c r="H48" s="105"/>
      <c r="I48" s="101"/>
      <c r="J48" s="101"/>
    </row>
    <row r="49" spans="1:10" s="30" customFormat="1" ht="110.25" x14ac:dyDescent="0.25">
      <c r="A49" s="35" t="s">
        <v>104</v>
      </c>
      <c r="B49" s="28" t="s">
        <v>107</v>
      </c>
      <c r="C49" s="96" t="s">
        <v>128</v>
      </c>
      <c r="D49" s="28" t="s">
        <v>56</v>
      </c>
      <c r="E49" s="28">
        <v>22</v>
      </c>
      <c r="F49" s="73">
        <v>398.32</v>
      </c>
      <c r="G49" s="73">
        <v>8763.0400000000009</v>
      </c>
      <c r="H49" s="105"/>
      <c r="I49" s="101"/>
      <c r="J49" s="101"/>
    </row>
    <row r="50" spans="1:10" s="30" customFormat="1" ht="47.25" x14ac:dyDescent="0.25">
      <c r="A50" s="36" t="s">
        <v>105</v>
      </c>
      <c r="B50" s="30" t="s">
        <v>108</v>
      </c>
      <c r="C50" s="96" t="s">
        <v>130</v>
      </c>
      <c r="D50" s="28" t="s">
        <v>56</v>
      </c>
      <c r="E50" s="28">
        <v>22</v>
      </c>
      <c r="F50" s="73">
        <v>131.44999999999999</v>
      </c>
      <c r="G50" s="73">
        <v>2891.9</v>
      </c>
      <c r="H50" s="105"/>
      <c r="I50" s="101"/>
      <c r="J50" s="101"/>
    </row>
    <row r="51" spans="1:10" s="30" customFormat="1" ht="47.25" x14ac:dyDescent="0.25">
      <c r="A51" s="36" t="s">
        <v>106</v>
      </c>
      <c r="B51" s="28" t="s">
        <v>109</v>
      </c>
      <c r="C51" s="96" t="s">
        <v>129</v>
      </c>
      <c r="D51" s="28" t="s">
        <v>56</v>
      </c>
      <c r="E51" s="28">
        <v>22</v>
      </c>
      <c r="F51" s="73">
        <v>3.19</v>
      </c>
      <c r="G51" s="73">
        <v>70.180000000000007</v>
      </c>
      <c r="H51" s="105"/>
      <c r="I51" s="101"/>
      <c r="J51" s="101"/>
    </row>
    <row r="52" spans="1:10" s="38" customFormat="1" x14ac:dyDescent="0.25">
      <c r="A52" s="40" t="s">
        <v>8</v>
      </c>
      <c r="B52" s="143" t="s">
        <v>10</v>
      </c>
      <c r="C52" s="144"/>
      <c r="D52" s="144"/>
      <c r="E52" s="144"/>
      <c r="F52" s="145"/>
      <c r="G52" s="74">
        <f>SUM(G53:G55)</f>
        <v>101905</v>
      </c>
      <c r="H52" s="104"/>
      <c r="I52" s="100"/>
      <c r="J52" s="100"/>
    </row>
    <row r="53" spans="1:10" s="30" customFormat="1" ht="141.75" x14ac:dyDescent="0.25">
      <c r="A53" s="36" t="s">
        <v>131</v>
      </c>
      <c r="B53" s="28" t="s">
        <v>111</v>
      </c>
      <c r="C53" s="96" t="s">
        <v>112</v>
      </c>
      <c r="D53" s="28" t="s">
        <v>57</v>
      </c>
      <c r="E53" s="28">
        <v>4</v>
      </c>
      <c r="F53" s="28">
        <v>500</v>
      </c>
      <c r="G53" s="73">
        <f>ROUND(E53*F53,2)</f>
        <v>2000</v>
      </c>
      <c r="H53" s="105"/>
      <c r="I53" s="101"/>
      <c r="J53" s="101"/>
    </row>
    <row r="54" spans="1:10" s="30" customFormat="1" ht="409.5" x14ac:dyDescent="0.25">
      <c r="A54" s="36" t="s">
        <v>132</v>
      </c>
      <c r="B54" s="28" t="s">
        <v>113</v>
      </c>
      <c r="C54" s="96" t="s">
        <v>115</v>
      </c>
      <c r="D54" s="28" t="s">
        <v>57</v>
      </c>
      <c r="E54" s="28">
        <v>100</v>
      </c>
      <c r="F54" s="28">
        <v>899.05</v>
      </c>
      <c r="G54" s="73">
        <f t="shared" ref="G54:G55" si="0">ROUND(E54*F54,2)</f>
        <v>89905</v>
      </c>
      <c r="H54" s="105"/>
      <c r="I54" s="101"/>
      <c r="J54" s="101"/>
    </row>
    <row r="55" spans="1:10" s="30" customFormat="1" ht="189" x14ac:dyDescent="0.25">
      <c r="A55" s="36" t="s">
        <v>133</v>
      </c>
      <c r="B55" s="28" t="s">
        <v>114</v>
      </c>
      <c r="C55" s="96" t="s">
        <v>116</v>
      </c>
      <c r="D55" s="28" t="s">
        <v>57</v>
      </c>
      <c r="E55" s="28">
        <v>10</v>
      </c>
      <c r="F55" s="28">
        <v>1000</v>
      </c>
      <c r="G55" s="73">
        <f t="shared" si="0"/>
        <v>10000</v>
      </c>
      <c r="H55" s="105"/>
      <c r="I55" s="101"/>
      <c r="J55" s="101"/>
    </row>
    <row r="56" spans="1:10" s="38" customFormat="1" x14ac:dyDescent="0.25">
      <c r="A56" s="40" t="s">
        <v>9</v>
      </c>
      <c r="B56" s="143" t="s">
        <v>85</v>
      </c>
      <c r="C56" s="144"/>
      <c r="D56" s="144"/>
      <c r="E56" s="144"/>
      <c r="F56" s="145"/>
      <c r="G56" s="74">
        <f>SUM(G57:G57)</f>
        <v>500</v>
      </c>
      <c r="H56" s="104"/>
      <c r="I56" s="100"/>
      <c r="J56" s="100"/>
    </row>
    <row r="57" spans="1:10" s="30" customFormat="1" ht="63" x14ac:dyDescent="0.25">
      <c r="A57" s="36" t="s">
        <v>110</v>
      </c>
      <c r="B57" s="28" t="s">
        <v>117</v>
      </c>
      <c r="C57" s="96" t="s">
        <v>118</v>
      </c>
      <c r="D57" s="28" t="s">
        <v>57</v>
      </c>
      <c r="E57" s="28">
        <v>1</v>
      </c>
      <c r="F57" s="28">
        <v>500</v>
      </c>
      <c r="G57" s="73">
        <f>ROUND(E57*F57,2)</f>
        <v>500</v>
      </c>
      <c r="H57" s="105"/>
      <c r="I57" s="101"/>
      <c r="J57" s="101"/>
    </row>
    <row r="58" spans="1:10" s="38" customFormat="1" x14ac:dyDescent="0.25">
      <c r="A58" s="149" t="s">
        <v>40</v>
      </c>
      <c r="B58" s="150"/>
      <c r="C58" s="150"/>
      <c r="D58" s="150"/>
      <c r="E58" s="150"/>
      <c r="F58" s="151"/>
      <c r="G58" s="50">
        <f>SUM(G45,G52,G56)</f>
        <v>115783.88</v>
      </c>
      <c r="H58" s="104"/>
      <c r="I58" s="100"/>
      <c r="J58" s="100"/>
    </row>
    <row r="59" spans="1:10" s="30" customFormat="1" x14ac:dyDescent="0.25">
      <c r="A59" s="152" t="s">
        <v>41</v>
      </c>
      <c r="B59" s="153"/>
      <c r="C59" s="153"/>
      <c r="D59" s="153"/>
      <c r="E59" s="153"/>
      <c r="F59" s="154"/>
      <c r="G59" s="75">
        <v>0</v>
      </c>
      <c r="H59" s="106"/>
      <c r="I59" s="99"/>
      <c r="J59" s="101"/>
    </row>
    <row r="60" spans="1:10" s="38" customFormat="1" x14ac:dyDescent="0.25">
      <c r="A60" s="143" t="s">
        <v>12</v>
      </c>
      <c r="B60" s="144"/>
      <c r="C60" s="144"/>
      <c r="D60" s="144"/>
      <c r="E60" s="144"/>
      <c r="F60" s="145"/>
      <c r="G60" s="74">
        <f>SUM(G58:G59)</f>
        <v>115783.88</v>
      </c>
      <c r="H60" s="107"/>
      <c r="I60" s="109"/>
      <c r="J60" s="110"/>
    </row>
    <row r="61" spans="1:10" s="38" customFormat="1" x14ac:dyDescent="0.25">
      <c r="H61" s="102"/>
      <c r="I61" s="109"/>
      <c r="J61" s="109"/>
    </row>
    <row r="62" spans="1:10" s="38" customFormat="1" x14ac:dyDescent="0.25">
      <c r="H62" s="102"/>
      <c r="I62" s="109"/>
      <c r="J62" s="109"/>
    </row>
    <row r="63" spans="1:10" s="38" customFormat="1" x14ac:dyDescent="0.25">
      <c r="H63" s="102"/>
      <c r="I63" s="109"/>
      <c r="J63" s="109"/>
    </row>
  </sheetData>
  <sheetProtection formatCells="0" formatColumns="0" formatRows="0" insertRows="0" deleteRows="0" selectLockedCells="1"/>
  <dataConsolidate/>
  <mergeCells count="15">
    <mergeCell ref="A10:B10"/>
    <mergeCell ref="A17:B17"/>
    <mergeCell ref="A28:B28"/>
    <mergeCell ref="A19:B19"/>
    <mergeCell ref="A60:F60"/>
    <mergeCell ref="A20:B20"/>
    <mergeCell ref="A24:B24"/>
    <mergeCell ref="A26:B26"/>
    <mergeCell ref="B56:F56"/>
    <mergeCell ref="B45:F45"/>
    <mergeCell ref="B52:F52"/>
    <mergeCell ref="A58:F58"/>
    <mergeCell ref="A59:F59"/>
    <mergeCell ref="A25:B25"/>
    <mergeCell ref="A35:B35"/>
  </mergeCells>
  <conditionalFormatting sqref="E11">
    <cfRule type="cellIs" dxfId="41" priority="6" operator="notBetween">
      <formula>0</formula>
      <formula>75</formula>
    </cfRule>
  </conditionalFormatting>
  <conditionalFormatting sqref="D17">
    <cfRule type="cellIs" dxfId="40" priority="1" operator="equal">
      <formula>0</formula>
    </cfRule>
    <cfRule type="cellIs" dxfId="39" priority="4" operator="lessThan">
      <formula>100</formula>
    </cfRule>
    <cfRule type="cellIs" dxfId="38"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B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B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B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B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B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B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B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B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B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B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B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B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B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B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formula1>G65550</formula1>
    </dataValidation>
    <dataValidation type="decimal" operator="equal" allowBlank="1" showInputMessage="1" showErrorMessage="1" promptTitle="Tähelepanu!" prompt="Kogusumma peab olema võrdne projekti kogukuludega." sqref="B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B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B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B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B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B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B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B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B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B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B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B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B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B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B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formula1>G65550</formula1>
    </dataValidation>
    <dataValidation type="decimal" operator="lessThan" allowBlank="1" showInputMessage="1" showErrorMessage="1" promptTitle="Tähelepanu!" prompt="SiM toetus on kuni 25% projekti kogukuludest." sqref="JB34:JB41 SX34:SX41 ACT34:ACT41 AMP34:AMP41 AWL34:AWL41 BGH34:BGH41 BQD34:BQD41 BZZ34:BZZ41 CJV34:CJV41 CTR34:CTR41 DDN34:DDN41 DNJ34:DNJ41 DXF34:DXF41 EHB34:EHB41 EQX34:EQX41 FAT34:FAT41 FKP34:FKP41 FUL34:FUL41 GEH34:GEH41 GOD34:GOD41 GXZ34:GXZ41 HHV34:HHV41 HRR34:HRR41 IBN34:IBN41 ILJ34:ILJ41 IVF34:IVF41 JFB34:JFB41 JOX34:JOX41 JYT34:JYT41 KIP34:KIP41 KSL34:KSL41 LCH34:LCH41 LMD34:LMD41 LVZ34:LVZ41 MFV34:MFV41 MPR34:MPR41 MZN34:MZN41 NJJ34:NJJ41 NTF34:NTF41 ODB34:ODB41 OMX34:OMX41 OWT34:OWT41 PGP34:PGP41 PQL34:PQL41 QAH34:QAH41 QKD34:QKD41 QTZ34:QTZ41 RDV34:RDV41 RNR34:RNR41 RXN34:RXN41 SHJ34:SHJ41 SRF34:SRF41 TBB34:TBB41 TKX34:TKX41 TUT34:TUT41 UEP34:UEP41 UOL34:UOL41 UYH34:UYH41 VID34:VID41 VRZ34:VRZ41 WBV34:WBV41 WLR34:WLR41 WVN34:WVN41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formula1>IZ34*0.25</formula1>
    </dataValidation>
    <dataValidation type="decimal" operator="lessThan" allowBlank="1" showInputMessage="1" showErrorMessage="1" promptTitle="Tähelepanu!" prompt="AMIF toetus on kuni 75% kogukuludest." sqref="JA34:JA41 SW34:SW41 ACS34:ACS41 AMO34:AMO41 AWK34:AWK41 BGG34:BGG41 BQC34:BQC41 BZY34:BZY41 CJU34:CJU41 CTQ34:CTQ41 DDM34:DDM41 DNI34:DNI41 DXE34:DXE41 EHA34:EHA41 EQW34:EQW41 FAS34:FAS41 FKO34:FKO41 FUK34:FUK41 GEG34:GEG41 GOC34:GOC41 GXY34:GXY41 HHU34:HHU41 HRQ34:HRQ41 IBM34:IBM41 ILI34:ILI41 IVE34:IVE41 JFA34:JFA41 JOW34:JOW41 JYS34:JYS41 KIO34:KIO41 KSK34:KSK41 LCG34:LCG41 LMC34:LMC41 LVY34:LVY41 MFU34:MFU41 MPQ34:MPQ41 MZM34:MZM41 NJI34:NJI41 NTE34:NTE41 ODA34:ODA41 OMW34:OMW41 OWS34:OWS41 PGO34:PGO41 PQK34:PQK41 QAG34:QAG41 QKC34:QKC41 QTY34:QTY41 RDU34:RDU41 RNQ34:RNQ41 RXM34:RXM41 SHI34:SHI41 SRE34:SRE41 TBA34:TBA41 TKW34:TKW41 TUS34:TUS41 UEO34:UEO41 UOK34:UOK41 UYG34:UYG41 VIC34:VIC41 VRY34:VRY41 WBU34:WBU41 WLQ34:WLQ41 WVM34:WVM41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formula1>IZ34*0.75</formula1>
    </dataValidation>
    <dataValidation type="decimal" operator="lessThan" allowBlank="1" showInputMessage="1" showErrorMessage="1" promptTitle="Tähelepanu!" prompt="Kaudsed kulud moodustavad otsestest kuludest kuni 7%." sqref="IZ33:JB33 SV33:SX33 ACR33:ACT33 AMN33:AMP33 AWJ33:AWL33 BGF33:BGH33 BQB33:BQD33 BZX33:BZZ33 CJT33:CJV33 CTP33:CTR33 DDL33:DDN33 DNH33:DNJ33 DXD33:DXF33 EGZ33:EHB33 EQV33:EQX33 FAR33:FAT33 FKN33:FKP33 FUJ33:FUL33 GEF33:GEH33 GOB33:GOD33 GXX33:GXZ33 HHT33:HHV33 HRP33:HRR33 IBL33:IBN33 ILH33:ILJ33 IVD33:IVF33 JEZ33:JFB33 JOV33:JOX33 JYR33:JYT33 KIN33:KIP33 KSJ33:KSL33 LCF33:LCH33 LMB33:LMD33 LVX33:LVZ33 MFT33:MFV33 MPP33:MPR33 MZL33:MZN33 NJH33:NJJ33 NTD33:NTF33 OCZ33:ODB33 OMV33:OMX33 OWR33:OWT33 PGN33:PGP33 PQJ33:PQL33 QAF33:QAH33 QKB33:QKD33 QTX33:QTZ33 RDT33:RDV33 RNP33:RNR33 RXL33:RXN33 SHH33:SHJ33 SRD33:SRF33 TAZ33:TBB33 TKV33:TKX33 TUR33:TUT33 UEN33:UEP33 UOJ33:UOL33 UYF33:UYH33 VIB33:VID33 VRX33:VRZ33 WBT33:WBV33 WLP33:WLR33 WVL33:WVN33 JB65549:JD65549 SX65549:SZ65549 ACT65549:ACV65549 AMP65549:AMR65549 AWL65549:AWN65549 BGH65549:BGJ65549 BQD65549:BQF65549 BZZ65549:CAB65549 CJV65549:CJX65549 CTR65549:CTT65549 DDN65549:DDP65549 DNJ65549:DNL65549 DXF65549:DXH65549 EHB65549:EHD65549 EQX65549:EQZ65549 FAT65549:FAV65549 FKP65549:FKR65549 FUL65549:FUN65549 GEH65549:GEJ65549 GOD65549:GOF65549 GXZ65549:GYB65549 HHV65549:HHX65549 HRR65549:HRT65549 IBN65549:IBP65549 ILJ65549:ILL65549 IVF65549:IVH65549 JFB65549:JFD65549 JOX65549:JOZ65549 JYT65549:JYV65549 KIP65549:KIR65549 KSL65549:KSN65549 LCH65549:LCJ65549 LMD65549:LMF65549 LVZ65549:LWB65549 MFV65549:MFX65549 MPR65549:MPT65549 MZN65549:MZP65549 NJJ65549:NJL65549 NTF65549:NTH65549 ODB65549:ODD65549 OMX65549:OMZ65549 OWT65549:OWV65549 PGP65549:PGR65549 PQL65549:PQN65549 QAH65549:QAJ65549 QKD65549:QKF65549 QTZ65549:QUB65549 RDV65549:RDX65549 RNR65549:RNT65549 RXN65549:RXP65549 SHJ65549:SHL65549 SRF65549:SRH65549 TBB65549:TBD65549 TKX65549:TKZ65549 TUT65549:TUV65549 UEP65549:UER65549 UOL65549:UON65549 UYH65549:UYJ65549 VID65549:VIF65549 VRZ65549:VSB65549 WBV65549:WBX65549 WLR65549:WLT65549 WVN65549:WVP65549 JB131085:JD131085 SX131085:SZ131085 ACT131085:ACV131085 AMP131085:AMR131085 AWL131085:AWN131085 BGH131085:BGJ131085 BQD131085:BQF131085 BZZ131085:CAB131085 CJV131085:CJX131085 CTR131085:CTT131085 DDN131085:DDP131085 DNJ131085:DNL131085 DXF131085:DXH131085 EHB131085:EHD131085 EQX131085:EQZ131085 FAT131085:FAV131085 FKP131085:FKR131085 FUL131085:FUN131085 GEH131085:GEJ131085 GOD131085:GOF131085 GXZ131085:GYB131085 HHV131085:HHX131085 HRR131085:HRT131085 IBN131085:IBP131085 ILJ131085:ILL131085 IVF131085:IVH131085 JFB131085:JFD131085 JOX131085:JOZ131085 JYT131085:JYV131085 KIP131085:KIR131085 KSL131085:KSN131085 LCH131085:LCJ131085 LMD131085:LMF131085 LVZ131085:LWB131085 MFV131085:MFX131085 MPR131085:MPT131085 MZN131085:MZP131085 NJJ131085:NJL131085 NTF131085:NTH131085 ODB131085:ODD131085 OMX131085:OMZ131085 OWT131085:OWV131085 PGP131085:PGR131085 PQL131085:PQN131085 QAH131085:QAJ131085 QKD131085:QKF131085 QTZ131085:QUB131085 RDV131085:RDX131085 RNR131085:RNT131085 RXN131085:RXP131085 SHJ131085:SHL131085 SRF131085:SRH131085 TBB131085:TBD131085 TKX131085:TKZ131085 TUT131085:TUV131085 UEP131085:UER131085 UOL131085:UON131085 UYH131085:UYJ131085 VID131085:VIF131085 VRZ131085:VSB131085 WBV131085:WBX131085 WLR131085:WLT131085 WVN131085:WVP131085 JB196621:JD196621 SX196621:SZ196621 ACT196621:ACV196621 AMP196621:AMR196621 AWL196621:AWN196621 BGH196621:BGJ196621 BQD196621:BQF196621 BZZ196621:CAB196621 CJV196621:CJX196621 CTR196621:CTT196621 DDN196621:DDP196621 DNJ196621:DNL196621 DXF196621:DXH196621 EHB196621:EHD196621 EQX196621:EQZ196621 FAT196621:FAV196621 FKP196621:FKR196621 FUL196621:FUN196621 GEH196621:GEJ196621 GOD196621:GOF196621 GXZ196621:GYB196621 HHV196621:HHX196621 HRR196621:HRT196621 IBN196621:IBP196621 ILJ196621:ILL196621 IVF196621:IVH196621 JFB196621:JFD196621 JOX196621:JOZ196621 JYT196621:JYV196621 KIP196621:KIR196621 KSL196621:KSN196621 LCH196621:LCJ196621 LMD196621:LMF196621 LVZ196621:LWB196621 MFV196621:MFX196621 MPR196621:MPT196621 MZN196621:MZP196621 NJJ196621:NJL196621 NTF196621:NTH196621 ODB196621:ODD196621 OMX196621:OMZ196621 OWT196621:OWV196621 PGP196621:PGR196621 PQL196621:PQN196621 QAH196621:QAJ196621 QKD196621:QKF196621 QTZ196621:QUB196621 RDV196621:RDX196621 RNR196621:RNT196621 RXN196621:RXP196621 SHJ196621:SHL196621 SRF196621:SRH196621 TBB196621:TBD196621 TKX196621:TKZ196621 TUT196621:TUV196621 UEP196621:UER196621 UOL196621:UON196621 UYH196621:UYJ196621 VID196621:VIF196621 VRZ196621:VSB196621 WBV196621:WBX196621 WLR196621:WLT196621 WVN196621:WVP196621 JB262157:JD262157 SX262157:SZ262157 ACT262157:ACV262157 AMP262157:AMR262157 AWL262157:AWN262157 BGH262157:BGJ262157 BQD262157:BQF262157 BZZ262157:CAB262157 CJV262157:CJX262157 CTR262157:CTT262157 DDN262157:DDP262157 DNJ262157:DNL262157 DXF262157:DXH262157 EHB262157:EHD262157 EQX262157:EQZ262157 FAT262157:FAV262157 FKP262157:FKR262157 FUL262157:FUN262157 GEH262157:GEJ262157 GOD262157:GOF262157 GXZ262157:GYB262157 HHV262157:HHX262157 HRR262157:HRT262157 IBN262157:IBP262157 ILJ262157:ILL262157 IVF262157:IVH262157 JFB262157:JFD262157 JOX262157:JOZ262157 JYT262157:JYV262157 KIP262157:KIR262157 KSL262157:KSN262157 LCH262157:LCJ262157 LMD262157:LMF262157 LVZ262157:LWB262157 MFV262157:MFX262157 MPR262157:MPT262157 MZN262157:MZP262157 NJJ262157:NJL262157 NTF262157:NTH262157 ODB262157:ODD262157 OMX262157:OMZ262157 OWT262157:OWV262157 PGP262157:PGR262157 PQL262157:PQN262157 QAH262157:QAJ262157 QKD262157:QKF262157 QTZ262157:QUB262157 RDV262157:RDX262157 RNR262157:RNT262157 RXN262157:RXP262157 SHJ262157:SHL262157 SRF262157:SRH262157 TBB262157:TBD262157 TKX262157:TKZ262157 TUT262157:TUV262157 UEP262157:UER262157 UOL262157:UON262157 UYH262157:UYJ262157 VID262157:VIF262157 VRZ262157:VSB262157 WBV262157:WBX262157 WLR262157:WLT262157 WVN262157:WVP262157 JB327693:JD327693 SX327693:SZ327693 ACT327693:ACV327693 AMP327693:AMR327693 AWL327693:AWN327693 BGH327693:BGJ327693 BQD327693:BQF327693 BZZ327693:CAB327693 CJV327693:CJX327693 CTR327693:CTT327693 DDN327693:DDP327693 DNJ327693:DNL327693 DXF327693:DXH327693 EHB327693:EHD327693 EQX327693:EQZ327693 FAT327693:FAV327693 FKP327693:FKR327693 FUL327693:FUN327693 GEH327693:GEJ327693 GOD327693:GOF327693 GXZ327693:GYB327693 HHV327693:HHX327693 HRR327693:HRT327693 IBN327693:IBP327693 ILJ327693:ILL327693 IVF327693:IVH327693 JFB327693:JFD327693 JOX327693:JOZ327693 JYT327693:JYV327693 KIP327693:KIR327693 KSL327693:KSN327693 LCH327693:LCJ327693 LMD327693:LMF327693 LVZ327693:LWB327693 MFV327693:MFX327693 MPR327693:MPT327693 MZN327693:MZP327693 NJJ327693:NJL327693 NTF327693:NTH327693 ODB327693:ODD327693 OMX327693:OMZ327693 OWT327693:OWV327693 PGP327693:PGR327693 PQL327693:PQN327693 QAH327693:QAJ327693 QKD327693:QKF327693 QTZ327693:QUB327693 RDV327693:RDX327693 RNR327693:RNT327693 RXN327693:RXP327693 SHJ327693:SHL327693 SRF327693:SRH327693 TBB327693:TBD327693 TKX327693:TKZ327693 TUT327693:TUV327693 UEP327693:UER327693 UOL327693:UON327693 UYH327693:UYJ327693 VID327693:VIF327693 VRZ327693:VSB327693 WBV327693:WBX327693 WLR327693:WLT327693 WVN327693:WVP327693 JB393229:JD393229 SX393229:SZ393229 ACT393229:ACV393229 AMP393229:AMR393229 AWL393229:AWN393229 BGH393229:BGJ393229 BQD393229:BQF393229 BZZ393229:CAB393229 CJV393229:CJX393229 CTR393229:CTT393229 DDN393229:DDP393229 DNJ393229:DNL393229 DXF393229:DXH393229 EHB393229:EHD393229 EQX393229:EQZ393229 FAT393229:FAV393229 FKP393229:FKR393229 FUL393229:FUN393229 GEH393229:GEJ393229 GOD393229:GOF393229 GXZ393229:GYB393229 HHV393229:HHX393229 HRR393229:HRT393229 IBN393229:IBP393229 ILJ393229:ILL393229 IVF393229:IVH393229 JFB393229:JFD393229 JOX393229:JOZ393229 JYT393229:JYV393229 KIP393229:KIR393229 KSL393229:KSN393229 LCH393229:LCJ393229 LMD393229:LMF393229 LVZ393229:LWB393229 MFV393229:MFX393229 MPR393229:MPT393229 MZN393229:MZP393229 NJJ393229:NJL393229 NTF393229:NTH393229 ODB393229:ODD393229 OMX393229:OMZ393229 OWT393229:OWV393229 PGP393229:PGR393229 PQL393229:PQN393229 QAH393229:QAJ393229 QKD393229:QKF393229 QTZ393229:QUB393229 RDV393229:RDX393229 RNR393229:RNT393229 RXN393229:RXP393229 SHJ393229:SHL393229 SRF393229:SRH393229 TBB393229:TBD393229 TKX393229:TKZ393229 TUT393229:TUV393229 UEP393229:UER393229 UOL393229:UON393229 UYH393229:UYJ393229 VID393229:VIF393229 VRZ393229:VSB393229 WBV393229:WBX393229 WLR393229:WLT393229 WVN393229:WVP393229 JB458765:JD458765 SX458765:SZ458765 ACT458765:ACV458765 AMP458765:AMR458765 AWL458765:AWN458765 BGH458765:BGJ458765 BQD458765:BQF458765 BZZ458765:CAB458765 CJV458765:CJX458765 CTR458765:CTT458765 DDN458765:DDP458765 DNJ458765:DNL458765 DXF458765:DXH458765 EHB458765:EHD458765 EQX458765:EQZ458765 FAT458765:FAV458765 FKP458765:FKR458765 FUL458765:FUN458765 GEH458765:GEJ458765 GOD458765:GOF458765 GXZ458765:GYB458765 HHV458765:HHX458765 HRR458765:HRT458765 IBN458765:IBP458765 ILJ458765:ILL458765 IVF458765:IVH458765 JFB458765:JFD458765 JOX458765:JOZ458765 JYT458765:JYV458765 KIP458765:KIR458765 KSL458765:KSN458765 LCH458765:LCJ458765 LMD458765:LMF458765 LVZ458765:LWB458765 MFV458765:MFX458765 MPR458765:MPT458765 MZN458765:MZP458765 NJJ458765:NJL458765 NTF458765:NTH458765 ODB458765:ODD458765 OMX458765:OMZ458765 OWT458765:OWV458765 PGP458765:PGR458765 PQL458765:PQN458765 QAH458765:QAJ458765 QKD458765:QKF458765 QTZ458765:QUB458765 RDV458765:RDX458765 RNR458765:RNT458765 RXN458765:RXP458765 SHJ458765:SHL458765 SRF458765:SRH458765 TBB458765:TBD458765 TKX458765:TKZ458765 TUT458765:TUV458765 UEP458765:UER458765 UOL458765:UON458765 UYH458765:UYJ458765 VID458765:VIF458765 VRZ458765:VSB458765 WBV458765:WBX458765 WLR458765:WLT458765 WVN458765:WVP458765 JB524301:JD524301 SX524301:SZ524301 ACT524301:ACV524301 AMP524301:AMR524301 AWL524301:AWN524301 BGH524301:BGJ524301 BQD524301:BQF524301 BZZ524301:CAB524301 CJV524301:CJX524301 CTR524301:CTT524301 DDN524301:DDP524301 DNJ524301:DNL524301 DXF524301:DXH524301 EHB524301:EHD524301 EQX524301:EQZ524301 FAT524301:FAV524301 FKP524301:FKR524301 FUL524301:FUN524301 GEH524301:GEJ524301 GOD524301:GOF524301 GXZ524301:GYB524301 HHV524301:HHX524301 HRR524301:HRT524301 IBN524301:IBP524301 ILJ524301:ILL524301 IVF524301:IVH524301 JFB524301:JFD524301 JOX524301:JOZ524301 JYT524301:JYV524301 KIP524301:KIR524301 KSL524301:KSN524301 LCH524301:LCJ524301 LMD524301:LMF524301 LVZ524301:LWB524301 MFV524301:MFX524301 MPR524301:MPT524301 MZN524301:MZP524301 NJJ524301:NJL524301 NTF524301:NTH524301 ODB524301:ODD524301 OMX524301:OMZ524301 OWT524301:OWV524301 PGP524301:PGR524301 PQL524301:PQN524301 QAH524301:QAJ524301 QKD524301:QKF524301 QTZ524301:QUB524301 RDV524301:RDX524301 RNR524301:RNT524301 RXN524301:RXP524301 SHJ524301:SHL524301 SRF524301:SRH524301 TBB524301:TBD524301 TKX524301:TKZ524301 TUT524301:TUV524301 UEP524301:UER524301 UOL524301:UON524301 UYH524301:UYJ524301 VID524301:VIF524301 VRZ524301:VSB524301 WBV524301:WBX524301 WLR524301:WLT524301 WVN524301:WVP524301 JB589837:JD589837 SX589837:SZ589837 ACT589837:ACV589837 AMP589837:AMR589837 AWL589837:AWN589837 BGH589837:BGJ589837 BQD589837:BQF589837 BZZ589837:CAB589837 CJV589837:CJX589837 CTR589837:CTT589837 DDN589837:DDP589837 DNJ589837:DNL589837 DXF589837:DXH589837 EHB589837:EHD589837 EQX589837:EQZ589837 FAT589837:FAV589837 FKP589837:FKR589837 FUL589837:FUN589837 GEH589837:GEJ589837 GOD589837:GOF589837 GXZ589837:GYB589837 HHV589837:HHX589837 HRR589837:HRT589837 IBN589837:IBP589837 ILJ589837:ILL589837 IVF589837:IVH589837 JFB589837:JFD589837 JOX589837:JOZ589837 JYT589837:JYV589837 KIP589837:KIR589837 KSL589837:KSN589837 LCH589837:LCJ589837 LMD589837:LMF589837 LVZ589837:LWB589837 MFV589837:MFX589837 MPR589837:MPT589837 MZN589837:MZP589837 NJJ589837:NJL589837 NTF589837:NTH589837 ODB589837:ODD589837 OMX589837:OMZ589837 OWT589837:OWV589837 PGP589837:PGR589837 PQL589837:PQN589837 QAH589837:QAJ589837 QKD589837:QKF589837 QTZ589837:QUB589837 RDV589837:RDX589837 RNR589837:RNT589837 RXN589837:RXP589837 SHJ589837:SHL589837 SRF589837:SRH589837 TBB589837:TBD589837 TKX589837:TKZ589837 TUT589837:TUV589837 UEP589837:UER589837 UOL589837:UON589837 UYH589837:UYJ589837 VID589837:VIF589837 VRZ589837:VSB589837 WBV589837:WBX589837 WLR589837:WLT589837 WVN589837:WVP589837 JB655373:JD655373 SX655373:SZ655373 ACT655373:ACV655373 AMP655373:AMR655373 AWL655373:AWN655373 BGH655373:BGJ655373 BQD655373:BQF655373 BZZ655373:CAB655373 CJV655373:CJX655373 CTR655373:CTT655373 DDN655373:DDP655373 DNJ655373:DNL655373 DXF655373:DXH655373 EHB655373:EHD655373 EQX655373:EQZ655373 FAT655373:FAV655373 FKP655373:FKR655373 FUL655373:FUN655373 GEH655373:GEJ655373 GOD655373:GOF655373 GXZ655373:GYB655373 HHV655373:HHX655373 HRR655373:HRT655373 IBN655373:IBP655373 ILJ655373:ILL655373 IVF655373:IVH655373 JFB655373:JFD655373 JOX655373:JOZ655373 JYT655373:JYV655373 KIP655373:KIR655373 KSL655373:KSN655373 LCH655373:LCJ655373 LMD655373:LMF655373 LVZ655373:LWB655373 MFV655373:MFX655373 MPR655373:MPT655373 MZN655373:MZP655373 NJJ655373:NJL655373 NTF655373:NTH655373 ODB655373:ODD655373 OMX655373:OMZ655373 OWT655373:OWV655373 PGP655373:PGR655373 PQL655373:PQN655373 QAH655373:QAJ655373 QKD655373:QKF655373 QTZ655373:QUB655373 RDV655373:RDX655373 RNR655373:RNT655373 RXN655373:RXP655373 SHJ655373:SHL655373 SRF655373:SRH655373 TBB655373:TBD655373 TKX655373:TKZ655373 TUT655373:TUV655373 UEP655373:UER655373 UOL655373:UON655373 UYH655373:UYJ655373 VID655373:VIF655373 VRZ655373:VSB655373 WBV655373:WBX655373 WLR655373:WLT655373 WVN655373:WVP655373 JB720909:JD720909 SX720909:SZ720909 ACT720909:ACV720909 AMP720909:AMR720909 AWL720909:AWN720909 BGH720909:BGJ720909 BQD720909:BQF720909 BZZ720909:CAB720909 CJV720909:CJX720909 CTR720909:CTT720909 DDN720909:DDP720909 DNJ720909:DNL720909 DXF720909:DXH720909 EHB720909:EHD720909 EQX720909:EQZ720909 FAT720909:FAV720909 FKP720909:FKR720909 FUL720909:FUN720909 GEH720909:GEJ720909 GOD720909:GOF720909 GXZ720909:GYB720909 HHV720909:HHX720909 HRR720909:HRT720909 IBN720909:IBP720909 ILJ720909:ILL720909 IVF720909:IVH720909 JFB720909:JFD720909 JOX720909:JOZ720909 JYT720909:JYV720909 KIP720909:KIR720909 KSL720909:KSN720909 LCH720909:LCJ720909 LMD720909:LMF720909 LVZ720909:LWB720909 MFV720909:MFX720909 MPR720909:MPT720909 MZN720909:MZP720909 NJJ720909:NJL720909 NTF720909:NTH720909 ODB720909:ODD720909 OMX720909:OMZ720909 OWT720909:OWV720909 PGP720909:PGR720909 PQL720909:PQN720909 QAH720909:QAJ720909 QKD720909:QKF720909 QTZ720909:QUB720909 RDV720909:RDX720909 RNR720909:RNT720909 RXN720909:RXP720909 SHJ720909:SHL720909 SRF720909:SRH720909 TBB720909:TBD720909 TKX720909:TKZ720909 TUT720909:TUV720909 UEP720909:UER720909 UOL720909:UON720909 UYH720909:UYJ720909 VID720909:VIF720909 VRZ720909:VSB720909 WBV720909:WBX720909 WLR720909:WLT720909 WVN720909:WVP720909 JB786445:JD786445 SX786445:SZ786445 ACT786445:ACV786445 AMP786445:AMR786445 AWL786445:AWN786445 BGH786445:BGJ786445 BQD786445:BQF786445 BZZ786445:CAB786445 CJV786445:CJX786445 CTR786445:CTT786445 DDN786445:DDP786445 DNJ786445:DNL786445 DXF786445:DXH786445 EHB786445:EHD786445 EQX786445:EQZ786445 FAT786445:FAV786445 FKP786445:FKR786445 FUL786445:FUN786445 GEH786445:GEJ786445 GOD786445:GOF786445 GXZ786445:GYB786445 HHV786445:HHX786445 HRR786445:HRT786445 IBN786445:IBP786445 ILJ786445:ILL786445 IVF786445:IVH786445 JFB786445:JFD786445 JOX786445:JOZ786445 JYT786445:JYV786445 KIP786445:KIR786445 KSL786445:KSN786445 LCH786445:LCJ786445 LMD786445:LMF786445 LVZ786445:LWB786445 MFV786445:MFX786445 MPR786445:MPT786445 MZN786445:MZP786445 NJJ786445:NJL786445 NTF786445:NTH786445 ODB786445:ODD786445 OMX786445:OMZ786445 OWT786445:OWV786445 PGP786445:PGR786445 PQL786445:PQN786445 QAH786445:QAJ786445 QKD786445:QKF786445 QTZ786445:QUB786445 RDV786445:RDX786445 RNR786445:RNT786445 RXN786445:RXP786445 SHJ786445:SHL786445 SRF786445:SRH786445 TBB786445:TBD786445 TKX786445:TKZ786445 TUT786445:TUV786445 UEP786445:UER786445 UOL786445:UON786445 UYH786445:UYJ786445 VID786445:VIF786445 VRZ786445:VSB786445 WBV786445:WBX786445 WLR786445:WLT786445 WVN786445:WVP786445 JB851981:JD851981 SX851981:SZ851981 ACT851981:ACV851981 AMP851981:AMR851981 AWL851981:AWN851981 BGH851981:BGJ851981 BQD851981:BQF851981 BZZ851981:CAB851981 CJV851981:CJX851981 CTR851981:CTT851981 DDN851981:DDP851981 DNJ851981:DNL851981 DXF851981:DXH851981 EHB851981:EHD851981 EQX851981:EQZ851981 FAT851981:FAV851981 FKP851981:FKR851981 FUL851981:FUN851981 GEH851981:GEJ851981 GOD851981:GOF851981 GXZ851981:GYB851981 HHV851981:HHX851981 HRR851981:HRT851981 IBN851981:IBP851981 ILJ851981:ILL851981 IVF851981:IVH851981 JFB851981:JFD851981 JOX851981:JOZ851981 JYT851981:JYV851981 KIP851981:KIR851981 KSL851981:KSN851981 LCH851981:LCJ851981 LMD851981:LMF851981 LVZ851981:LWB851981 MFV851981:MFX851981 MPR851981:MPT851981 MZN851981:MZP851981 NJJ851981:NJL851981 NTF851981:NTH851981 ODB851981:ODD851981 OMX851981:OMZ851981 OWT851981:OWV851981 PGP851981:PGR851981 PQL851981:PQN851981 QAH851981:QAJ851981 QKD851981:QKF851981 QTZ851981:QUB851981 RDV851981:RDX851981 RNR851981:RNT851981 RXN851981:RXP851981 SHJ851981:SHL851981 SRF851981:SRH851981 TBB851981:TBD851981 TKX851981:TKZ851981 TUT851981:TUV851981 UEP851981:UER851981 UOL851981:UON851981 UYH851981:UYJ851981 VID851981:VIF851981 VRZ851981:VSB851981 WBV851981:WBX851981 WLR851981:WLT851981 WVN851981:WVP851981 JB917517:JD917517 SX917517:SZ917517 ACT917517:ACV917517 AMP917517:AMR917517 AWL917517:AWN917517 BGH917517:BGJ917517 BQD917517:BQF917517 BZZ917517:CAB917517 CJV917517:CJX917517 CTR917517:CTT917517 DDN917517:DDP917517 DNJ917517:DNL917517 DXF917517:DXH917517 EHB917517:EHD917517 EQX917517:EQZ917517 FAT917517:FAV917517 FKP917517:FKR917517 FUL917517:FUN917517 GEH917517:GEJ917517 GOD917517:GOF917517 GXZ917517:GYB917517 HHV917517:HHX917517 HRR917517:HRT917517 IBN917517:IBP917517 ILJ917517:ILL917517 IVF917517:IVH917517 JFB917517:JFD917517 JOX917517:JOZ917517 JYT917517:JYV917517 KIP917517:KIR917517 KSL917517:KSN917517 LCH917517:LCJ917517 LMD917517:LMF917517 LVZ917517:LWB917517 MFV917517:MFX917517 MPR917517:MPT917517 MZN917517:MZP917517 NJJ917517:NJL917517 NTF917517:NTH917517 ODB917517:ODD917517 OMX917517:OMZ917517 OWT917517:OWV917517 PGP917517:PGR917517 PQL917517:PQN917517 QAH917517:QAJ917517 QKD917517:QKF917517 QTZ917517:QUB917517 RDV917517:RDX917517 RNR917517:RNT917517 RXN917517:RXP917517 SHJ917517:SHL917517 SRF917517:SRH917517 TBB917517:TBD917517 TKX917517:TKZ917517 TUT917517:TUV917517 UEP917517:UER917517 UOL917517:UON917517 UYH917517:UYJ917517 VID917517:VIF917517 VRZ917517:VSB917517 WBV917517:WBX917517 WLR917517:WLT917517 WVN917517:WVP917517 JB983053:JD983053 SX983053:SZ983053 ACT983053:ACV983053 AMP983053:AMR983053 AWL983053:AWN983053 BGH983053:BGJ983053 BQD983053:BQF983053 BZZ983053:CAB983053 CJV983053:CJX983053 CTR983053:CTT983053 DDN983053:DDP983053 DNJ983053:DNL983053 DXF983053:DXH983053 EHB983053:EHD983053 EQX983053:EQZ983053 FAT983053:FAV983053 FKP983053:FKR983053 FUL983053:FUN983053 GEH983053:GEJ983053 GOD983053:GOF983053 GXZ983053:GYB983053 HHV983053:HHX983053 HRR983053:HRT983053 IBN983053:IBP983053 ILJ983053:ILL983053 IVF983053:IVH983053 JFB983053:JFD983053 JOX983053:JOZ983053 JYT983053:JYV983053 KIP983053:KIR983053 KSL983053:KSN983053 LCH983053:LCJ983053 LMD983053:LMF983053 LVZ983053:LWB983053 MFV983053:MFX983053 MPR983053:MPT983053 MZN983053:MZP983053 NJJ983053:NJL983053 NTF983053:NTH983053 ODB983053:ODD983053 OMX983053:OMZ983053 OWT983053:OWV983053 PGP983053:PGR983053 PQL983053:PQN983053 QAH983053:QAJ983053 QKD983053:QKF983053 QTZ983053:QUB983053 RDV983053:RDX983053 RNR983053:RNT983053 RXN983053:RXP983053 SHJ983053:SHL983053 SRF983053:SRH983053 TBB983053:TBD983053 TKX983053:TKZ983053 TUT983053:TUV983053 UEP983053:UER983053 UOL983053:UON983053 UYH983053:UYJ983053 VID983053:VIF983053 VRZ983053:VSB983053 WBV983053:WBX983053 WLR983053:WLT983053 WVN983053:WVP983053 G65549:H65549 G983053:H983053 G917517:H917517 G851981:H851981 G786445:H786445 G720909:H720909 G655373:H655373 G589837:H589837 G524301:H524301 G458765:H458765 G393229:H393229 G327693:H327693 G262157:H262157 G196621:H196621 G131085:H131085">
      <formula1>(0.07*G31)/1</formula1>
    </dataValidation>
    <dataValidation type="decimal" operator="lessThan" allowBlank="1" showInputMessage="1" showErrorMessage="1" promptTitle="Tähelepanu!" prompt="SiM toetus on kuni 25% projekti kogukuludest." sqref="H131086 H65550 H983054 H917518 H851982 H786446 H720910 H655374 H589838 H524302 H458766 H393230 H327694 H262158 H196622">
      <formula1>G65550*0.25</formula1>
    </dataValidation>
    <dataValidation type="decimal" operator="equal" allowBlank="1" showInputMessage="1" showErrorMessage="1" promptTitle="Tähelepanu!" prompt="Kogusumma peab olema võrdne projekti kogukuludega." sqref="B33 B40:B41">
      <formula1>G60</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46:D51 D53:D55 D57">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59">
      <formula1>ROUND(G58*7%,2)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C26</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3 G6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outlinePr applyStyles="1" summaryRight="0"/>
  </sheetPr>
  <dimension ref="A1:L47"/>
  <sheetViews>
    <sheetView topLeftCell="A13" workbookViewId="0">
      <selection activeCell="C51" sqref="C51"/>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23.5703125" customWidth="1"/>
    <col min="9" max="9" width="23.7109375" customWidth="1"/>
    <col min="10" max="10" width="23.85546875" style="15" customWidth="1"/>
    <col min="11" max="11" width="24" style="15" customWidth="1"/>
    <col min="12" max="12" width="11.85546875" customWidth="1"/>
  </cols>
  <sheetData>
    <row r="1" spans="1:12" s="15" customFormat="1" ht="15.75" x14ac:dyDescent="0.25">
      <c r="A1" s="33" t="str">
        <f>IF(G23=0,"",IF(G23=100,"","Tähelepanu! Tabel 1. Projekti maksumus ja tulud allikate lõikes (EUR), osakaalude summa ei moodusta 100%"))</f>
        <v/>
      </c>
      <c r="B1" s="19"/>
      <c r="C1" s="19"/>
      <c r="D1" s="19"/>
      <c r="E1" s="19"/>
      <c r="F1" s="19"/>
    </row>
    <row r="2" spans="1:12" s="15" customFormat="1" ht="15.75" x14ac:dyDescent="0.25">
      <c r="A2" s="33" t="str">
        <f>IF(D23=D37,"","Tähelepanu! Tabel 1. Projekti maksumus ja tulud allikate lõikes (EUR). Projekti tegelikud tulud kokku ei ole võrdne projekti tegelike kuludega.")</f>
        <v/>
      </c>
      <c r="B2" s="19"/>
      <c r="C2" s="19"/>
      <c r="D2" s="19"/>
      <c r="E2" s="19"/>
      <c r="F2" s="19"/>
    </row>
    <row r="3" spans="1:12" s="15" customFormat="1" ht="15.75" x14ac:dyDescent="0.25">
      <c r="A3" s="33" t="str">
        <f>IF(C46=D37,"","Tähelepanu! Tabel 3. Projekti kulud meetmete lõikes (EUR) kokku ei ole võrdne Tabel 2. Kuluaruande koond tegelikud kulud kokku")</f>
        <v/>
      </c>
      <c r="B3" s="19"/>
      <c r="C3" s="19"/>
      <c r="D3" s="38"/>
      <c r="E3" s="19"/>
      <c r="F3" s="19"/>
    </row>
    <row r="4" spans="1:12" s="15" customFormat="1" ht="15.75" x14ac:dyDescent="0.25">
      <c r="A4" s="92" t="s">
        <v>26</v>
      </c>
      <c r="B4" s="93"/>
      <c r="C4" s="93"/>
      <c r="D4" s="94"/>
      <c r="E4" s="19"/>
      <c r="F4" s="19"/>
    </row>
    <row r="5" spans="1:12" s="15" customFormat="1" ht="15.75" x14ac:dyDescent="0.25">
      <c r="A5" s="3" t="s">
        <v>66</v>
      </c>
      <c r="B5" s="19"/>
      <c r="C5" s="19"/>
      <c r="D5" s="19"/>
      <c r="E5" s="19"/>
      <c r="F5" s="19"/>
    </row>
    <row r="6" spans="1:12" s="15" customFormat="1" ht="15.75" x14ac:dyDescent="0.25">
      <c r="A6" s="38" t="s">
        <v>46</v>
      </c>
      <c r="B6" s="30"/>
      <c r="C6" s="30" t="str">
        <f>'C. KULUARUANDE KOOND'!B6</f>
        <v>Politsei- ja Piirivalveamet</v>
      </c>
      <c r="D6" s="30"/>
      <c r="E6" s="30"/>
      <c r="F6" s="30"/>
    </row>
    <row r="7" spans="1:12" s="15" customFormat="1" ht="15.75" x14ac:dyDescent="0.25">
      <c r="A7" s="38" t="s">
        <v>92</v>
      </c>
      <c r="B7" s="30"/>
      <c r="C7" s="30" t="str">
        <f>'C. KULUARUANDE KOOND'!B7</f>
        <v>Rahvusvahelise kaitse taotlejatele ja tagasipöördujatele tõlketeenuse osutamine</v>
      </c>
      <c r="D7" s="30"/>
      <c r="E7" s="30"/>
      <c r="F7" s="30"/>
    </row>
    <row r="8" spans="1:12" ht="15.75" x14ac:dyDescent="0.25">
      <c r="A8" s="38" t="s">
        <v>93</v>
      </c>
      <c r="B8" s="30"/>
      <c r="C8" s="30" t="str">
        <f>'C. KULUARUANDE KOOND'!B8</f>
        <v>AMIF2015-11</v>
      </c>
      <c r="D8" s="30"/>
      <c r="E8" s="30"/>
      <c r="F8" s="30"/>
    </row>
    <row r="9" spans="1:12" s="15" customFormat="1" ht="15.75" x14ac:dyDescent="0.25">
      <c r="A9" s="38" t="s">
        <v>94</v>
      </c>
      <c r="B9" s="30"/>
      <c r="C9" s="30" t="s">
        <v>167</v>
      </c>
      <c r="D9" s="30"/>
      <c r="E9" s="30"/>
      <c r="F9" s="30"/>
    </row>
    <row r="10" spans="1:12" s="15" customFormat="1" ht="15.75" x14ac:dyDescent="0.25">
      <c r="A10" s="38" t="s">
        <v>1</v>
      </c>
      <c r="B10" s="30"/>
      <c r="C10" s="129" t="s">
        <v>168</v>
      </c>
      <c r="D10" s="37"/>
      <c r="E10" s="37"/>
      <c r="F10" s="37"/>
      <c r="G10" s="60"/>
    </row>
    <row r="11" spans="1:12" s="15" customFormat="1" ht="15.75" x14ac:dyDescent="0.25">
      <c r="A11" s="38"/>
      <c r="B11" s="30"/>
      <c r="C11" s="37"/>
      <c r="D11" s="37"/>
      <c r="E11" s="37"/>
      <c r="F11" s="37"/>
      <c r="G11" s="60"/>
    </row>
    <row r="12" spans="1:12" s="15" customFormat="1" ht="15.75" x14ac:dyDescent="0.25">
      <c r="A12" s="60"/>
      <c r="B12"/>
      <c r="C12" s="37"/>
      <c r="D12" s="37"/>
      <c r="E12" s="37"/>
      <c r="F12" s="37"/>
      <c r="G12" s="60"/>
    </row>
    <row r="13" spans="1:12" x14ac:dyDescent="0.25">
      <c r="A13" s="60" t="s">
        <v>72</v>
      </c>
    </row>
    <row r="14" spans="1:12" ht="15.75" x14ac:dyDescent="0.25">
      <c r="A14" s="39"/>
      <c r="B14" s="40"/>
      <c r="C14" s="40"/>
      <c r="D14" s="180" t="s">
        <v>67</v>
      </c>
      <c r="E14" s="180"/>
      <c r="F14" s="180"/>
      <c r="G14" s="180"/>
      <c r="H14" s="180"/>
      <c r="I14" s="180"/>
      <c r="J14" s="180"/>
      <c r="K14" s="180"/>
      <c r="L14" s="169" t="s">
        <v>58</v>
      </c>
    </row>
    <row r="15" spans="1:12" ht="15.75" x14ac:dyDescent="0.25">
      <c r="A15" s="39"/>
      <c r="B15" s="40"/>
      <c r="C15" s="40"/>
      <c r="D15" s="174" t="s">
        <v>74</v>
      </c>
      <c r="E15" s="176" t="s">
        <v>141</v>
      </c>
      <c r="F15" s="172" t="s">
        <v>74</v>
      </c>
      <c r="G15" s="176" t="s">
        <v>142</v>
      </c>
      <c r="H15" s="172" t="s">
        <v>74</v>
      </c>
      <c r="I15" s="176" t="s">
        <v>143</v>
      </c>
      <c r="J15" s="181" t="s">
        <v>74</v>
      </c>
      <c r="K15" s="183" t="s">
        <v>144</v>
      </c>
      <c r="L15" s="170"/>
    </row>
    <row r="16" spans="1:12" ht="15.75" x14ac:dyDescent="0.25">
      <c r="A16" s="39"/>
      <c r="B16" s="40" t="s">
        <v>15</v>
      </c>
      <c r="C16" s="40" t="s">
        <v>20</v>
      </c>
      <c r="D16" s="175"/>
      <c r="E16" s="177"/>
      <c r="F16" s="173"/>
      <c r="G16" s="177"/>
      <c r="H16" s="173"/>
      <c r="I16" s="177"/>
      <c r="J16" s="182"/>
      <c r="K16" s="183"/>
      <c r="L16" s="171"/>
    </row>
    <row r="17" spans="1:12" ht="15.75" x14ac:dyDescent="0.25">
      <c r="A17" s="42">
        <v>1</v>
      </c>
      <c r="B17" s="43" t="s">
        <v>4</v>
      </c>
      <c r="C17" s="69">
        <f>'A. Eelarve'!C12</f>
        <v>86837.91</v>
      </c>
      <c r="D17" s="44" t="s">
        <v>146</v>
      </c>
      <c r="E17" s="69">
        <v>21712.5</v>
      </c>
      <c r="F17" s="44" t="s">
        <v>172</v>
      </c>
      <c r="G17" s="69">
        <v>21712.5</v>
      </c>
      <c r="H17" s="44" t="s">
        <v>174</v>
      </c>
      <c r="I17" s="69">
        <v>21712.5</v>
      </c>
      <c r="J17" s="44" t="s">
        <v>177</v>
      </c>
      <c r="K17" s="69">
        <v>21700.41</v>
      </c>
      <c r="L17" s="76">
        <f>'A. Eelarve'!D12</f>
        <v>75</v>
      </c>
    </row>
    <row r="18" spans="1:12" ht="15.75" x14ac:dyDescent="0.25">
      <c r="A18" s="42">
        <v>2</v>
      </c>
      <c r="B18" s="43" t="s">
        <v>17</v>
      </c>
      <c r="C18" s="69">
        <f>'A. Eelarve'!C13</f>
        <v>28945.97</v>
      </c>
      <c r="D18" s="44" t="s">
        <v>147</v>
      </c>
      <c r="E18" s="69">
        <v>7237.5</v>
      </c>
      <c r="F18" s="44" t="s">
        <v>173</v>
      </c>
      <c r="G18" s="69">
        <v>7237.5</v>
      </c>
      <c r="H18" s="44" t="s">
        <v>175</v>
      </c>
      <c r="I18" s="69">
        <v>7237.5</v>
      </c>
      <c r="J18" s="44" t="s">
        <v>176</v>
      </c>
      <c r="K18" s="69">
        <v>7233.47</v>
      </c>
      <c r="L18" s="76">
        <f>'A. Eelarve'!D13</f>
        <v>25</v>
      </c>
    </row>
    <row r="19" spans="1:12" ht="15.75" x14ac:dyDescent="0.25">
      <c r="A19" s="42">
        <v>3</v>
      </c>
      <c r="B19" s="43" t="s">
        <v>19</v>
      </c>
      <c r="C19" s="69">
        <f>'A. Eelarve'!C14</f>
        <v>0</v>
      </c>
      <c r="D19" s="44"/>
      <c r="E19" s="69">
        <v>0</v>
      </c>
      <c r="F19" s="44"/>
      <c r="G19" s="69">
        <v>0</v>
      </c>
      <c r="H19" s="44"/>
      <c r="I19" s="69">
        <v>0</v>
      </c>
      <c r="J19" s="69"/>
      <c r="K19" s="69">
        <v>0</v>
      </c>
      <c r="L19" s="76">
        <f>'A. Eelarve'!D14</f>
        <v>0</v>
      </c>
    </row>
    <row r="20" spans="1:12" ht="15.75" x14ac:dyDescent="0.25">
      <c r="A20" s="42">
        <v>4</v>
      </c>
      <c r="B20" s="43" t="s">
        <v>18</v>
      </c>
      <c r="C20" s="69">
        <f>'A. Eelarve'!C15</f>
        <v>0</v>
      </c>
      <c r="D20" s="44"/>
      <c r="E20" s="69">
        <v>0</v>
      </c>
      <c r="F20" s="44"/>
      <c r="G20" s="69">
        <v>0</v>
      </c>
      <c r="H20" s="44"/>
      <c r="I20" s="69">
        <v>0</v>
      </c>
      <c r="J20" s="69"/>
      <c r="K20" s="69">
        <v>0</v>
      </c>
      <c r="L20" s="76">
        <f>'A. Eelarve'!D15</f>
        <v>0</v>
      </c>
    </row>
    <row r="21" spans="1:12" ht="15.75" x14ac:dyDescent="0.25">
      <c r="A21" s="42">
        <v>5</v>
      </c>
      <c r="B21" s="43" t="s">
        <v>48</v>
      </c>
      <c r="C21" s="69">
        <f>'A. Eelarve'!C16</f>
        <v>0</v>
      </c>
      <c r="D21" s="44"/>
      <c r="E21" s="69">
        <v>0</v>
      </c>
      <c r="F21" s="44"/>
      <c r="G21" s="69">
        <v>0</v>
      </c>
      <c r="H21" s="44"/>
      <c r="I21" s="69">
        <v>0</v>
      </c>
      <c r="J21" s="69"/>
      <c r="K21" s="69">
        <v>0</v>
      </c>
      <c r="L21" s="76">
        <f>'A. Eelarve'!D16</f>
        <v>0</v>
      </c>
    </row>
    <row r="22" spans="1:12" ht="15.75" x14ac:dyDescent="0.25">
      <c r="A22" s="140" t="s">
        <v>59</v>
      </c>
      <c r="B22" s="141"/>
      <c r="C22" s="50">
        <f>SUM(C17:C21)</f>
        <v>115783.88</v>
      </c>
      <c r="D22" s="45"/>
      <c r="E22" s="50">
        <f>SUM(E17:E21)</f>
        <v>28950</v>
      </c>
      <c r="F22" s="45"/>
      <c r="G22" s="50">
        <f>SUM(G17:G21)</f>
        <v>28950</v>
      </c>
      <c r="H22" s="45"/>
      <c r="I22" s="50">
        <f>SUM(I17:I21)</f>
        <v>28950</v>
      </c>
      <c r="J22" s="50"/>
      <c r="K22" s="50">
        <f>SUM(K17:K21)</f>
        <v>28933.88</v>
      </c>
      <c r="L22" s="50">
        <f>SUM(L17:L21)</f>
        <v>100</v>
      </c>
    </row>
    <row r="23" spans="1:12" x14ac:dyDescent="0.25">
      <c r="D23" s="128"/>
    </row>
    <row r="24" spans="1:12" x14ac:dyDescent="0.25">
      <c r="A24" s="60" t="s">
        <v>73</v>
      </c>
    </row>
    <row r="25" spans="1:12" ht="15.75" x14ac:dyDescent="0.25">
      <c r="A25" s="158" t="s">
        <v>15</v>
      </c>
      <c r="B25" s="159"/>
      <c r="C25" s="155" t="s">
        <v>20</v>
      </c>
      <c r="D25" s="166" t="s">
        <v>67</v>
      </c>
      <c r="E25" s="167"/>
      <c r="F25" s="167"/>
      <c r="G25" s="167"/>
      <c r="H25" s="167"/>
      <c r="I25" s="167"/>
      <c r="J25" s="167"/>
      <c r="K25" s="168"/>
      <c r="L25" s="155" t="s">
        <v>58</v>
      </c>
    </row>
    <row r="26" spans="1:12" ht="15.75" x14ac:dyDescent="0.25">
      <c r="A26" s="160"/>
      <c r="B26" s="161"/>
      <c r="C26" s="156"/>
      <c r="D26" s="164" t="s">
        <v>68</v>
      </c>
      <c r="E26" s="165"/>
      <c r="F26" s="164" t="s">
        <v>69</v>
      </c>
      <c r="G26" s="165"/>
      <c r="H26" s="164" t="s">
        <v>70</v>
      </c>
      <c r="I26" s="165"/>
      <c r="J26" s="164" t="s">
        <v>145</v>
      </c>
      <c r="K26" s="165"/>
      <c r="L26" s="156"/>
    </row>
    <row r="27" spans="1:12" ht="36" customHeight="1" x14ac:dyDescent="0.25">
      <c r="A27" s="162"/>
      <c r="B27" s="163"/>
      <c r="C27" s="157"/>
      <c r="D27" s="41" t="s">
        <v>71</v>
      </c>
      <c r="E27" s="62" t="s">
        <v>16</v>
      </c>
      <c r="F27" s="61" t="s">
        <v>71</v>
      </c>
      <c r="G27" s="62" t="s">
        <v>16</v>
      </c>
      <c r="H27" s="61" t="s">
        <v>71</v>
      </c>
      <c r="I27" s="62" t="s">
        <v>16</v>
      </c>
      <c r="J27" s="61" t="s">
        <v>71</v>
      </c>
      <c r="K27" s="62" t="s">
        <v>16</v>
      </c>
      <c r="L27" s="157"/>
    </row>
    <row r="28" spans="1:12" ht="15.75" x14ac:dyDescent="0.25">
      <c r="A28" s="42">
        <v>1</v>
      </c>
      <c r="B28" s="43" t="s">
        <v>4</v>
      </c>
      <c r="C28" s="69">
        <f>E28+G28+I28+K28</f>
        <v>21712.5</v>
      </c>
      <c r="D28" s="29">
        <v>42215</v>
      </c>
      <c r="E28" s="73">
        <v>21712.5</v>
      </c>
      <c r="F28" s="29"/>
      <c r="G28" s="73">
        <v>0</v>
      </c>
      <c r="H28" s="29"/>
      <c r="I28" s="73">
        <v>0</v>
      </c>
      <c r="J28" s="29"/>
      <c r="K28" s="73">
        <v>0</v>
      </c>
      <c r="L28" s="76">
        <f>'A. Eelarve'!D12</f>
        <v>75</v>
      </c>
    </row>
    <row r="29" spans="1:12" ht="15.75" x14ac:dyDescent="0.25">
      <c r="A29" s="42">
        <v>2</v>
      </c>
      <c r="B29" s="43" t="s">
        <v>17</v>
      </c>
      <c r="C29" s="69">
        <f>E29+G29+I29+K29</f>
        <v>7237.5</v>
      </c>
      <c r="D29" s="29">
        <v>42215</v>
      </c>
      <c r="E29" s="73">
        <v>7237.5</v>
      </c>
      <c r="F29" s="29"/>
      <c r="G29" s="73">
        <v>0</v>
      </c>
      <c r="H29" s="29"/>
      <c r="I29" s="73">
        <v>0</v>
      </c>
      <c r="J29" s="29"/>
      <c r="K29" s="73">
        <v>0</v>
      </c>
      <c r="L29" s="76">
        <f>'A. Eelarve'!D13</f>
        <v>25</v>
      </c>
    </row>
    <row r="30" spans="1:12" ht="15.75" x14ac:dyDescent="0.25">
      <c r="A30" s="42">
        <v>3</v>
      </c>
      <c r="B30" s="43" t="s">
        <v>19</v>
      </c>
      <c r="C30" s="69">
        <f>E30+G30+I30+K30</f>
        <v>0</v>
      </c>
      <c r="D30" s="29"/>
      <c r="E30" s="73">
        <v>0</v>
      </c>
      <c r="F30" s="29"/>
      <c r="G30" s="73">
        <v>0</v>
      </c>
      <c r="H30" s="29"/>
      <c r="I30" s="73">
        <v>0</v>
      </c>
      <c r="J30" s="29"/>
      <c r="K30" s="73">
        <v>0</v>
      </c>
      <c r="L30" s="76">
        <f>'A. Eelarve'!D14</f>
        <v>0</v>
      </c>
    </row>
    <row r="31" spans="1:12" ht="15.75" x14ac:dyDescent="0.25">
      <c r="A31" s="42">
        <v>4</v>
      </c>
      <c r="B31" s="43" t="s">
        <v>18</v>
      </c>
      <c r="C31" s="69">
        <f>E31+G31+I31+K31</f>
        <v>0</v>
      </c>
      <c r="D31" s="29"/>
      <c r="E31" s="73">
        <v>0</v>
      </c>
      <c r="F31" s="29"/>
      <c r="G31" s="73">
        <v>0</v>
      </c>
      <c r="H31" s="29"/>
      <c r="I31" s="73">
        <v>0</v>
      </c>
      <c r="J31" s="29"/>
      <c r="K31" s="73">
        <v>0</v>
      </c>
      <c r="L31" s="76">
        <f>'A. Eelarve'!D15</f>
        <v>0</v>
      </c>
    </row>
    <row r="32" spans="1:12" ht="15.75" x14ac:dyDescent="0.25">
      <c r="A32" s="42">
        <v>5</v>
      </c>
      <c r="B32" s="43" t="s">
        <v>48</v>
      </c>
      <c r="C32" s="69">
        <f>E32+G32+I32+K32</f>
        <v>0</v>
      </c>
      <c r="D32" s="29"/>
      <c r="E32" s="73">
        <v>0</v>
      </c>
      <c r="F32" s="29"/>
      <c r="G32" s="73">
        <v>0</v>
      </c>
      <c r="H32" s="29"/>
      <c r="I32" s="73">
        <v>0</v>
      </c>
      <c r="J32" s="29"/>
      <c r="K32" s="73">
        <v>0</v>
      </c>
      <c r="L32" s="76">
        <f>'A. Eelarve'!D16</f>
        <v>0</v>
      </c>
    </row>
    <row r="33" spans="1:12" ht="15.75" x14ac:dyDescent="0.25">
      <c r="A33" s="140" t="s">
        <v>59</v>
      </c>
      <c r="B33" s="141"/>
      <c r="C33" s="50">
        <f>SUM(C28:C32)</f>
        <v>28950</v>
      </c>
      <c r="D33" s="45"/>
      <c r="E33" s="50">
        <f>SUM(E28:E32)</f>
        <v>28950</v>
      </c>
      <c r="F33" s="45"/>
      <c r="G33" s="50">
        <f>SUM(G28:G32)</f>
        <v>0</v>
      </c>
      <c r="H33" s="50">
        <f>SUM(H28:H32)</f>
        <v>0</v>
      </c>
      <c r="I33" s="127">
        <f>SUM(I28:I32)</f>
        <v>0</v>
      </c>
      <c r="J33" s="9"/>
      <c r="K33" s="127">
        <f>SUM(K28:K32)</f>
        <v>0</v>
      </c>
      <c r="L33" s="50">
        <f>SUM(L28:L32)</f>
        <v>100</v>
      </c>
    </row>
    <row r="36" spans="1:12" x14ac:dyDescent="0.25">
      <c r="A36" s="178" t="s">
        <v>148</v>
      </c>
      <c r="B36" s="178"/>
      <c r="I36" s="63"/>
      <c r="J36" s="63"/>
      <c r="K36" s="63"/>
    </row>
    <row r="38" spans="1:12" ht="15" customHeight="1" x14ac:dyDescent="0.25">
      <c r="A38" s="15" t="s">
        <v>171</v>
      </c>
    </row>
    <row r="42" spans="1:12" x14ac:dyDescent="0.25">
      <c r="A42" t="s">
        <v>87</v>
      </c>
    </row>
    <row r="44" spans="1:12" x14ac:dyDescent="0.25">
      <c r="A44" t="s">
        <v>169</v>
      </c>
    </row>
    <row r="45" spans="1:12" s="15" customFormat="1" x14ac:dyDescent="0.25">
      <c r="A45" s="86" t="s">
        <v>178</v>
      </c>
    </row>
    <row r="46" spans="1:12" x14ac:dyDescent="0.25">
      <c r="A46" s="133" t="s">
        <v>170</v>
      </c>
    </row>
    <row r="47" spans="1:12" x14ac:dyDescent="0.25">
      <c r="A47" s="179" t="s">
        <v>120</v>
      </c>
      <c r="B47" s="179"/>
    </row>
  </sheetData>
  <sheetProtection selectLockedCells="1"/>
  <mergeCells count="22">
    <mergeCell ref="A36:B36"/>
    <mergeCell ref="A47:B47"/>
    <mergeCell ref="I15:I16"/>
    <mergeCell ref="D14:K14"/>
    <mergeCell ref="J15:J16"/>
    <mergeCell ref="K15:K16"/>
    <mergeCell ref="L14:L16"/>
    <mergeCell ref="F15:F16"/>
    <mergeCell ref="H15:H16"/>
    <mergeCell ref="D15:D16"/>
    <mergeCell ref="E15:E16"/>
    <mergeCell ref="G15:G16"/>
    <mergeCell ref="L25:L27"/>
    <mergeCell ref="C25:C27"/>
    <mergeCell ref="A25:B27"/>
    <mergeCell ref="A22:B22"/>
    <mergeCell ref="A33:B33"/>
    <mergeCell ref="D26:E26"/>
    <mergeCell ref="F26:G26"/>
    <mergeCell ref="H26:I26"/>
    <mergeCell ref="J26:K26"/>
    <mergeCell ref="D25:K25"/>
  </mergeCells>
  <conditionalFormatting sqref="L22">
    <cfRule type="cellIs" dxfId="37" priority="4" operator="equal">
      <formula>0</formula>
    </cfRule>
    <cfRule type="cellIs" dxfId="36" priority="5" operator="lessThan">
      <formula>100</formula>
    </cfRule>
    <cfRule type="cellIs" dxfId="35" priority="6" operator="greaterThan">
      <formula>100</formula>
    </cfRule>
  </conditionalFormatting>
  <conditionalFormatting sqref="L33">
    <cfRule type="cellIs" dxfId="34" priority="1" operator="equal">
      <formula>0</formula>
    </cfRule>
    <cfRule type="cellIs" dxfId="33" priority="2" operator="lessThan">
      <formula>100</formula>
    </cfRule>
    <cfRule type="cellIs" dxfId="32" priority="3" operator="greaterThan">
      <formula>100</formula>
    </cfRule>
  </conditionalFormatting>
  <dataValidations count="5">
    <dataValidation type="decimal" operator="equal" allowBlank="1" showInputMessage="1" showErrorMessage="1" sqref="C33:D33 C22:D22">
      <formula1>C32</formula1>
    </dataValidation>
    <dataValidation type="decimal" operator="equal" allowBlank="1" showInputMessage="1" showErrorMessage="1" errorTitle="Tähelepanu!" error="Tervik peab olema 100%" promptTitle="Tähelepanu!" prompt="Osakaalude summa peab olema 100%" sqref="L22 L33">
      <formula1>100</formula1>
    </dataValidation>
    <dataValidation type="decimal" allowBlank="1" showInputMessage="1" showErrorMessage="1" errorTitle="Tähelepanu!" error="AMIF toetuse osakaal ei saa olla suurem kui 75%" promptTitle="Tähelepanu!" prompt="AMIF toetuse osakaal ei saa olla suurem kui 75%" sqref="L17 L28">
      <formula1>0</formula1>
      <formula2>75</formula2>
    </dataValidation>
    <dataValidation operator="equal" allowBlank="1" showErrorMessage="1" promptTitle="Tähelepanu!" prompt="AMIF tulu peab võrduma AMIF kuluga." sqref="B16 A25"/>
    <dataValidation type="custom" allowBlank="1" showInputMessage="1" showErrorMessage="1" sqref="L18 L29">
      <formula1>IF(SUM(L17:L21)&gt;100," ",100-(L17+L19+L20+L21))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8"/>
  <sheetViews>
    <sheetView tabSelected="1" topLeftCell="A22" workbookViewId="0">
      <selection activeCell="J44" sqref="J44"/>
    </sheetView>
  </sheetViews>
  <sheetFormatPr defaultColWidth="9.140625" defaultRowHeight="15.75" x14ac:dyDescent="0.25"/>
  <cols>
    <col min="1" max="1" width="25.28515625" style="1" customWidth="1"/>
    <col min="2" max="2" width="41.85546875" style="1" customWidth="1"/>
    <col min="3" max="3" width="17.28515625" style="1" customWidth="1"/>
    <col min="4" max="4" width="18.28515625" style="1" customWidth="1"/>
    <col min="5" max="5" width="18.140625" style="1" customWidth="1"/>
    <col min="6" max="7" width="18.140625" style="19" customWidth="1"/>
    <col min="8" max="8" width="19.7109375" style="1" customWidth="1"/>
    <col min="9" max="9" width="11.42578125" style="1" customWidth="1"/>
    <col min="10" max="12" width="9.140625" style="1"/>
    <col min="13" max="13" width="9.140625" style="1" customWidth="1"/>
    <col min="14" max="15" width="9.140625" style="1"/>
    <col min="16" max="16" width="10.7109375" style="1" customWidth="1"/>
    <col min="17" max="17" width="8.85546875" style="1" customWidth="1"/>
    <col min="18" max="16384" width="9.140625" style="1"/>
  </cols>
  <sheetData>
    <row r="1" spans="1:17" s="19" customFormat="1" x14ac:dyDescent="0.25">
      <c r="A1" s="33" t="str">
        <f>IF(I21=0,"",IF(I21=100,"","Tähelepanu! Tabel 1. Projekti maksumus ja tulud allikate lõikes (EUR), osakaalude summa ei moodusta 100%"))</f>
        <v/>
      </c>
    </row>
    <row r="2" spans="1:17" s="19" customFormat="1" x14ac:dyDescent="0.25">
      <c r="A2" s="33" t="str">
        <f>IF(D21=D32,"","Tähelepanu! Tabel 1. Projekti maksumus ja tulud allikate lõikes (EUR). Projekti tegelikud tulud kokku ei ole võrdne projekti tegelike kuludega.")</f>
        <v/>
      </c>
    </row>
    <row r="3" spans="1:17" s="19" customFormat="1" x14ac:dyDescent="0.25">
      <c r="A3"/>
      <c r="B3" s="93"/>
      <c r="D3" s="38"/>
    </row>
    <row r="4" spans="1:17" s="19" customFormat="1" x14ac:dyDescent="0.25">
      <c r="A4" s="92" t="s">
        <v>26</v>
      </c>
      <c r="B4" s="93"/>
      <c r="D4" s="38"/>
    </row>
    <row r="5" spans="1:17" x14ac:dyDescent="0.25">
      <c r="A5" s="3" t="s">
        <v>0</v>
      </c>
    </row>
    <row r="6" spans="1:17" s="30" customFormat="1" x14ac:dyDescent="0.25">
      <c r="A6" s="38" t="s">
        <v>46</v>
      </c>
      <c r="B6" s="30" t="str">
        <f>'A. Eelarve'!B4</f>
        <v>Politsei- ja Piirivalveamet</v>
      </c>
    </row>
    <row r="7" spans="1:17" s="30" customFormat="1" x14ac:dyDescent="0.25">
      <c r="A7" s="38" t="s">
        <v>92</v>
      </c>
      <c r="B7" s="30" t="str">
        <f>'A. Eelarve'!B5</f>
        <v>Rahvusvahelise kaitse taotlejatele ja tagasipöördujatele tõlketeenuse osutamine</v>
      </c>
    </row>
    <row r="8" spans="1:17" s="30" customFormat="1" x14ac:dyDescent="0.25">
      <c r="A8" s="38" t="s">
        <v>93</v>
      </c>
      <c r="B8" s="30" t="s">
        <v>157</v>
      </c>
    </row>
    <row r="9" spans="1:17" s="30" customFormat="1" x14ac:dyDescent="0.25">
      <c r="A9" s="38" t="s">
        <v>94</v>
      </c>
      <c r="B9" s="30" t="s">
        <v>167</v>
      </c>
    </row>
    <row r="10" spans="1:17" s="30" customFormat="1" x14ac:dyDescent="0.25">
      <c r="A10" s="38" t="s">
        <v>1</v>
      </c>
      <c r="B10" s="30" t="s">
        <v>168</v>
      </c>
      <c r="C10" s="37"/>
      <c r="D10" s="37"/>
      <c r="E10" s="37"/>
      <c r="F10" s="37"/>
      <c r="G10" s="37"/>
      <c r="H10" s="37"/>
      <c r="I10" s="37"/>
      <c r="J10" s="37"/>
      <c r="K10" s="37"/>
      <c r="L10" s="37"/>
      <c r="M10" s="37"/>
      <c r="N10" s="37"/>
      <c r="O10" s="37"/>
      <c r="P10" s="37"/>
      <c r="Q10" s="37"/>
    </row>
    <row r="11" spans="1:17" x14ac:dyDescent="0.25">
      <c r="A11" s="85" t="s">
        <v>47</v>
      </c>
      <c r="B11" s="1" t="s">
        <v>27</v>
      </c>
      <c r="C11" s="7"/>
      <c r="D11" s="6"/>
      <c r="E11" s="6"/>
      <c r="F11" s="6"/>
      <c r="G11" s="6"/>
      <c r="H11" s="6"/>
      <c r="I11" s="6"/>
      <c r="J11" s="6"/>
      <c r="K11" s="6"/>
      <c r="L11" s="6"/>
      <c r="M11" s="6"/>
      <c r="N11" s="6"/>
      <c r="O11" s="6"/>
      <c r="P11" s="6"/>
      <c r="Q11" s="6"/>
    </row>
    <row r="12" spans="1:17" x14ac:dyDescent="0.25">
      <c r="J12" s="6"/>
      <c r="K12" s="6"/>
      <c r="L12" s="6"/>
      <c r="M12" s="6"/>
      <c r="N12" s="6"/>
      <c r="O12" s="6"/>
      <c r="P12" s="6"/>
      <c r="Q12" s="6"/>
    </row>
    <row r="14" spans="1:17" x14ac:dyDescent="0.25">
      <c r="A14" s="190" t="s">
        <v>60</v>
      </c>
      <c r="B14" s="190"/>
      <c r="C14" s="25"/>
      <c r="D14" s="25"/>
    </row>
    <row r="15" spans="1:17" ht="47.25" x14ac:dyDescent="0.25">
      <c r="A15" s="39"/>
      <c r="B15" s="40" t="s">
        <v>15</v>
      </c>
      <c r="C15" s="41" t="s">
        <v>64</v>
      </c>
      <c r="D15" s="41" t="s">
        <v>65</v>
      </c>
      <c r="E15" s="32" t="s">
        <v>134</v>
      </c>
      <c r="F15" s="32" t="s">
        <v>135</v>
      </c>
      <c r="G15" s="32" t="s">
        <v>136</v>
      </c>
      <c r="H15" s="32" t="s">
        <v>137</v>
      </c>
      <c r="I15" s="26" t="s">
        <v>58</v>
      </c>
    </row>
    <row r="16" spans="1:17" x14ac:dyDescent="0.25">
      <c r="A16" s="42">
        <v>1</v>
      </c>
      <c r="B16" s="43" t="s">
        <v>4</v>
      </c>
      <c r="C16" s="69">
        <f>'A. Eelarve'!C12</f>
        <v>86837.91</v>
      </c>
      <c r="D16" s="69">
        <f>E16+H16</f>
        <v>3420.26</v>
      </c>
      <c r="E16" s="69">
        <f>ROUND($E$32*I16/100,2)</f>
        <v>3420.26</v>
      </c>
      <c r="F16" s="69">
        <v>0</v>
      </c>
      <c r="G16" s="69">
        <v>0</v>
      </c>
      <c r="H16" s="69">
        <f>ROUND($H$32*I16/100,2)</f>
        <v>0</v>
      </c>
      <c r="I16" s="70">
        <f>'A. Eelarve'!D12</f>
        <v>75</v>
      </c>
    </row>
    <row r="17" spans="1:12" x14ac:dyDescent="0.25">
      <c r="A17" s="42">
        <v>2</v>
      </c>
      <c r="B17" s="43" t="s">
        <v>17</v>
      </c>
      <c r="C17" s="69">
        <f>'A. Eelarve'!C13</f>
        <v>28945.97</v>
      </c>
      <c r="D17" s="69">
        <f t="shared" ref="D17:D20" si="0">E17+H17</f>
        <v>1140.0899999999999</v>
      </c>
      <c r="E17" s="69">
        <f>ROUND($E$32*I17/100,2)</f>
        <v>1140.0899999999999</v>
      </c>
      <c r="F17" s="69">
        <v>0</v>
      </c>
      <c r="G17" s="69">
        <v>0</v>
      </c>
      <c r="H17" s="69">
        <f>ROUND($H$32*I17/100,2)</f>
        <v>0</v>
      </c>
      <c r="I17" s="70">
        <f>'A. Eelarve'!D13</f>
        <v>25</v>
      </c>
      <c r="J17" s="6"/>
    </row>
    <row r="18" spans="1:12" s="19" customFormat="1" x14ac:dyDescent="0.25">
      <c r="A18" s="42">
        <v>3</v>
      </c>
      <c r="B18" s="43" t="s">
        <v>19</v>
      </c>
      <c r="C18" s="69">
        <f>'A. Eelarve'!C14</f>
        <v>0</v>
      </c>
      <c r="D18" s="69">
        <f t="shared" si="0"/>
        <v>0</v>
      </c>
      <c r="E18" s="69">
        <f>ROUND($E$32*I18/100,2)</f>
        <v>0</v>
      </c>
      <c r="F18" s="69">
        <v>0</v>
      </c>
      <c r="G18" s="69">
        <v>0</v>
      </c>
      <c r="H18" s="69">
        <f>ROUND($H$32*I18/100,2)</f>
        <v>0</v>
      </c>
      <c r="I18" s="70">
        <f>'A. Eelarve'!D14</f>
        <v>0</v>
      </c>
      <c r="J18" s="6"/>
    </row>
    <row r="19" spans="1:12" x14ac:dyDescent="0.25">
      <c r="A19" s="42">
        <v>4</v>
      </c>
      <c r="B19" s="43" t="s">
        <v>18</v>
      </c>
      <c r="C19" s="69">
        <f>'A. Eelarve'!C15</f>
        <v>0</v>
      </c>
      <c r="D19" s="69">
        <f t="shared" si="0"/>
        <v>0</v>
      </c>
      <c r="E19" s="69">
        <f>ROUND($E$32*I19/100,2)</f>
        <v>0</v>
      </c>
      <c r="F19" s="69">
        <v>0</v>
      </c>
      <c r="G19" s="69">
        <v>0</v>
      </c>
      <c r="H19" s="69">
        <f>ROUND($H$32*I19/100,2)</f>
        <v>0</v>
      </c>
      <c r="I19" s="70">
        <f>'A. Eelarve'!D15</f>
        <v>0</v>
      </c>
    </row>
    <row r="20" spans="1:12" s="19" customFormat="1" x14ac:dyDescent="0.25">
      <c r="A20" s="42">
        <v>5</v>
      </c>
      <c r="B20" s="43" t="s">
        <v>48</v>
      </c>
      <c r="C20" s="69">
        <f>'A. Eelarve'!C16</f>
        <v>0</v>
      </c>
      <c r="D20" s="69">
        <f t="shared" si="0"/>
        <v>0</v>
      </c>
      <c r="E20" s="69">
        <f>ROUND($E$32*I20/100,2)</f>
        <v>0</v>
      </c>
      <c r="F20" s="69">
        <v>0</v>
      </c>
      <c r="G20" s="69">
        <v>0</v>
      </c>
      <c r="H20" s="69">
        <f>ROUND($H$32*I20/100,2)</f>
        <v>0</v>
      </c>
      <c r="I20" s="70">
        <f>'A. Eelarve'!D16</f>
        <v>0</v>
      </c>
    </row>
    <row r="21" spans="1:12" x14ac:dyDescent="0.25">
      <c r="A21" s="140" t="s">
        <v>59</v>
      </c>
      <c r="B21" s="141"/>
      <c r="C21" s="50">
        <f t="shared" ref="C21:I21" si="1">SUM(C16:C20)</f>
        <v>115783.88</v>
      </c>
      <c r="D21" s="50">
        <f t="shared" si="1"/>
        <v>4560.3500000000004</v>
      </c>
      <c r="E21" s="50">
        <f t="shared" si="1"/>
        <v>4560.3500000000004</v>
      </c>
      <c r="F21" s="50">
        <f t="shared" si="1"/>
        <v>0</v>
      </c>
      <c r="G21" s="50">
        <f t="shared" si="1"/>
        <v>0</v>
      </c>
      <c r="H21" s="50">
        <f t="shared" si="1"/>
        <v>0</v>
      </c>
      <c r="I21" s="27">
        <f t="shared" si="1"/>
        <v>100</v>
      </c>
    </row>
    <row r="24" spans="1:12" s="19" customFormat="1" x14ac:dyDescent="0.25">
      <c r="A24" s="8" t="s">
        <v>91</v>
      </c>
      <c r="B24" s="1"/>
      <c r="C24" s="7"/>
      <c r="D24" s="6"/>
      <c r="E24" s="6"/>
      <c r="F24" s="6"/>
      <c r="G24" s="6"/>
      <c r="H24" s="6"/>
      <c r="I24" s="6"/>
    </row>
    <row r="25" spans="1:12" ht="78.75" customHeight="1" x14ac:dyDescent="0.25">
      <c r="A25" s="186" t="s">
        <v>2</v>
      </c>
      <c r="B25" s="186" t="s">
        <v>3</v>
      </c>
      <c r="C25" s="184" t="s">
        <v>13</v>
      </c>
      <c r="D25" s="31" t="s">
        <v>25</v>
      </c>
      <c r="E25" s="184" t="s">
        <v>134</v>
      </c>
      <c r="F25" s="184" t="s">
        <v>135</v>
      </c>
      <c r="G25" s="184" t="s">
        <v>136</v>
      </c>
      <c r="H25" s="184" t="s">
        <v>137</v>
      </c>
      <c r="I25" s="32" t="s">
        <v>6</v>
      </c>
    </row>
    <row r="26" spans="1:12" s="14" customFormat="1" x14ac:dyDescent="0.25">
      <c r="A26" s="187"/>
      <c r="B26" s="187"/>
      <c r="C26" s="185"/>
      <c r="D26" s="4" t="s">
        <v>5</v>
      </c>
      <c r="E26" s="185"/>
      <c r="F26" s="185"/>
      <c r="G26" s="185"/>
      <c r="H26" s="185"/>
      <c r="I26" s="22"/>
    </row>
    <row r="27" spans="1:12" s="14" customFormat="1" x14ac:dyDescent="0.25">
      <c r="A27" s="10" t="s">
        <v>38</v>
      </c>
      <c r="B27" s="10" t="s">
        <v>7</v>
      </c>
      <c r="C27" s="77">
        <f>'A. Eelarve'!C21</f>
        <v>13378.880000000001</v>
      </c>
      <c r="D27" s="77">
        <f>SUM(E27:H27)</f>
        <v>3785.6</v>
      </c>
      <c r="E27" s="77">
        <f>'C1. Tööjõukulud'!H27</f>
        <v>3785.6</v>
      </c>
      <c r="F27" s="77">
        <f>'C1. Tööjõukulud'!H34</f>
        <v>0</v>
      </c>
      <c r="G27" s="77">
        <f>'C1. Tööjõukulud'!H42</f>
        <v>0</v>
      </c>
      <c r="H27" s="77">
        <f>'C1. Tööjõukulud'!H48</f>
        <v>0</v>
      </c>
      <c r="I27" s="77">
        <f t="shared" ref="I27:I32" si="2">IFERROR(ROUND(D27/C27*100,2),0)</f>
        <v>28.3</v>
      </c>
      <c r="L27"/>
    </row>
    <row r="28" spans="1:12" x14ac:dyDescent="0.25">
      <c r="A28" s="10" t="s">
        <v>9</v>
      </c>
      <c r="B28" s="11" t="s">
        <v>10</v>
      </c>
      <c r="C28" s="77">
        <f>'A. Eelarve'!C22</f>
        <v>101905</v>
      </c>
      <c r="D28" s="77">
        <f>SUM(E28,H28)</f>
        <v>774.75</v>
      </c>
      <c r="E28" s="77">
        <f>' C2. Sihtrühmaga seotud kulud'!H9</f>
        <v>774.75</v>
      </c>
      <c r="F28" s="77">
        <f>' C2. Sihtrühmaga seotud kulud'!H16</f>
        <v>0</v>
      </c>
      <c r="G28" s="77">
        <f>' C2. Sihtrühmaga seotud kulud'!H24</f>
        <v>0</v>
      </c>
      <c r="H28" s="77">
        <f>' C2. Sihtrühmaga seotud kulud'!H30</f>
        <v>0</v>
      </c>
      <c r="I28" s="77">
        <f t="shared" si="2"/>
        <v>0.76</v>
      </c>
    </row>
    <row r="29" spans="1:12" x14ac:dyDescent="0.25">
      <c r="A29" s="10" t="s">
        <v>55</v>
      </c>
      <c r="B29" s="11" t="s">
        <v>85</v>
      </c>
      <c r="C29" s="77">
        <f>'A. Eelarve'!C23</f>
        <v>500</v>
      </c>
      <c r="D29" s="77">
        <f>SUM(E29,H29)</f>
        <v>0</v>
      </c>
      <c r="E29" s="77">
        <f>' C3. EL avalikustamise kulud'!H13</f>
        <v>0</v>
      </c>
      <c r="F29" s="77">
        <f>' C3. EL avalikustamise kulud'!H20</f>
        <v>0</v>
      </c>
      <c r="G29" s="77">
        <f>' C3. EL avalikustamise kulud'!H28</f>
        <v>0</v>
      </c>
      <c r="H29" s="77">
        <f>' C3. EL avalikustamise kulud'!H34</f>
        <v>0</v>
      </c>
      <c r="I29" s="77">
        <f t="shared" si="2"/>
        <v>0</v>
      </c>
    </row>
    <row r="30" spans="1:12" x14ac:dyDescent="0.25">
      <c r="A30" s="12"/>
      <c r="B30" s="13" t="s">
        <v>45</v>
      </c>
      <c r="C30" s="78">
        <f t="shared" ref="C30:H30" si="3">SUM(C27:C29)</f>
        <v>115783.88</v>
      </c>
      <c r="D30" s="78">
        <f t="shared" si="3"/>
        <v>4560.3500000000004</v>
      </c>
      <c r="E30" s="78">
        <f t="shared" si="3"/>
        <v>4560.3500000000004</v>
      </c>
      <c r="F30" s="78">
        <f t="shared" si="3"/>
        <v>0</v>
      </c>
      <c r="G30" s="78">
        <f t="shared" si="3"/>
        <v>0</v>
      </c>
      <c r="H30" s="78">
        <f t="shared" si="3"/>
        <v>0</v>
      </c>
      <c r="I30" s="78">
        <f t="shared" si="2"/>
        <v>3.94</v>
      </c>
    </row>
    <row r="31" spans="1:12" x14ac:dyDescent="0.25">
      <c r="A31" s="12"/>
      <c r="B31" s="13" t="s">
        <v>14</v>
      </c>
      <c r="C31" s="78">
        <f>'A. Eelarve'!C25</f>
        <v>0</v>
      </c>
      <c r="D31" s="78">
        <f>SUM(E31,H31)</f>
        <v>0</v>
      </c>
      <c r="E31" s="79">
        <v>0</v>
      </c>
      <c r="F31" s="79">
        <v>0</v>
      </c>
      <c r="G31" s="79">
        <v>0</v>
      </c>
      <c r="H31" s="79">
        <v>0</v>
      </c>
      <c r="I31" s="78">
        <f t="shared" si="2"/>
        <v>0</v>
      </c>
    </row>
    <row r="32" spans="1:12" x14ac:dyDescent="0.25">
      <c r="A32" s="9"/>
      <c r="B32" s="10" t="s">
        <v>12</v>
      </c>
      <c r="C32" s="77">
        <f>SUM(C30:C31)</f>
        <v>115783.88</v>
      </c>
      <c r="D32" s="77">
        <f>SUM(D30:D31)</f>
        <v>4560.3500000000004</v>
      </c>
      <c r="E32" s="77">
        <f t="shared" ref="E32:H32" si="4">SUM(E30:E31)</f>
        <v>4560.3500000000004</v>
      </c>
      <c r="F32" s="77">
        <f>SUM(F30:F31)</f>
        <v>0</v>
      </c>
      <c r="G32" s="77">
        <f>SUM(G30:G31)</f>
        <v>0</v>
      </c>
      <c r="H32" s="77">
        <f t="shared" si="4"/>
        <v>0</v>
      </c>
      <c r="I32" s="77">
        <f t="shared" si="2"/>
        <v>3.94</v>
      </c>
    </row>
    <row r="33" spans="1:8" x14ac:dyDescent="0.25">
      <c r="A33"/>
      <c r="B33"/>
      <c r="C33"/>
      <c r="D33"/>
      <c r="H33" s="80"/>
    </row>
    <row r="34" spans="1:8" x14ac:dyDescent="0.25">
      <c r="A34" s="19"/>
      <c r="B34" s="19"/>
      <c r="C34" s="19"/>
    </row>
    <row r="36" spans="1:8" s="19" customFormat="1" x14ac:dyDescent="0.25">
      <c r="A36" s="16" t="s">
        <v>90</v>
      </c>
      <c r="B36" s="18"/>
      <c r="C36" s="15"/>
    </row>
    <row r="37" spans="1:8" s="19" customFormat="1" ht="47.25" x14ac:dyDescent="0.25">
      <c r="A37" s="17"/>
      <c r="B37" s="65" t="s">
        <v>76</v>
      </c>
      <c r="C37" s="64" t="s">
        <v>75</v>
      </c>
      <c r="D37" s="23" t="s">
        <v>134</v>
      </c>
      <c r="E37" s="23" t="s">
        <v>138</v>
      </c>
      <c r="F37" s="23" t="s">
        <v>139</v>
      </c>
      <c r="G37" s="5" t="s">
        <v>140</v>
      </c>
    </row>
    <row r="38" spans="1:8" s="19" customFormat="1" x14ac:dyDescent="0.25">
      <c r="A38" s="21" t="str">
        <f>'A. Eelarve'!A37</f>
        <v>Varjupaik – vastuvõtt</v>
      </c>
      <c r="B38" s="81">
        <f>'A. Eelarve'!B37</f>
        <v>115783.88</v>
      </c>
      <c r="C38" s="82">
        <v>2280.1799999999998</v>
      </c>
      <c r="D38" s="82">
        <v>2280.1799999999998</v>
      </c>
      <c r="E38" s="125">
        <v>0</v>
      </c>
      <c r="F38" s="73">
        <v>0</v>
      </c>
      <c r="G38" s="73">
        <v>0</v>
      </c>
    </row>
    <row r="39" spans="1:8" s="19" customFormat="1" x14ac:dyDescent="0.25">
      <c r="A39" s="21" t="str">
        <f>'A. Eelarve'!A38</f>
        <v>Tagasisaatmine – tagasisaatmismenetlustega kaasnevad meetmed</v>
      </c>
      <c r="B39" s="81">
        <f>'A. Eelarve'!B38</f>
        <v>0</v>
      </c>
      <c r="C39" s="82">
        <f>D39+E39+F39+G39</f>
        <v>0</v>
      </c>
      <c r="D39" s="73">
        <v>0</v>
      </c>
      <c r="E39" s="125">
        <v>0</v>
      </c>
      <c r="F39" s="73">
        <v>0</v>
      </c>
      <c r="G39" s="73">
        <v>0</v>
      </c>
    </row>
    <row r="40" spans="1:8" s="19" customFormat="1" x14ac:dyDescent="0.25">
      <c r="A40" s="21" t="str">
        <f>'A. Eelarve'!A39</f>
        <v>Tagasisaatmismeetmed</v>
      </c>
      <c r="B40" s="81">
        <f>'A. Eelarve'!B39</f>
        <v>0</v>
      </c>
      <c r="C40" s="82">
        <v>2280.17</v>
      </c>
      <c r="D40" s="82">
        <v>2280.17</v>
      </c>
      <c r="E40" s="125">
        <v>0</v>
      </c>
      <c r="F40" s="73">
        <v>0</v>
      </c>
      <c r="G40" s="73">
        <v>0</v>
      </c>
    </row>
    <row r="41" spans="1:8" x14ac:dyDescent="0.25">
      <c r="A41" s="10" t="s">
        <v>20</v>
      </c>
      <c r="B41" s="83">
        <f t="shared" ref="B41:G41" si="5">SUM(B38:B40)</f>
        <v>115783.88</v>
      </c>
      <c r="C41" s="77">
        <f t="shared" si="5"/>
        <v>4560.3500000000004</v>
      </c>
      <c r="D41" s="77">
        <f t="shared" si="5"/>
        <v>4560.3500000000004</v>
      </c>
      <c r="E41" s="126">
        <f t="shared" si="5"/>
        <v>0</v>
      </c>
      <c r="F41" s="77">
        <f t="shared" si="5"/>
        <v>0</v>
      </c>
      <c r="G41" s="77">
        <f t="shared" si="5"/>
        <v>0</v>
      </c>
    </row>
    <row r="42" spans="1:8" s="19" customFormat="1" x14ac:dyDescent="0.25">
      <c r="A42" s="89"/>
      <c r="B42" s="90"/>
      <c r="C42" s="91"/>
      <c r="D42"/>
      <c r="E42"/>
      <c r="F42"/>
      <c r="G42"/>
    </row>
    <row r="43" spans="1:8" x14ac:dyDescent="0.25">
      <c r="A43" s="18" t="s">
        <v>62</v>
      </c>
    </row>
    <row r="44" spans="1:8" x14ac:dyDescent="0.25">
      <c r="A44" s="188" t="s">
        <v>82</v>
      </c>
      <c r="B44" s="189"/>
      <c r="C44" s="66" t="s">
        <v>81</v>
      </c>
      <c r="D44" s="67" t="s">
        <v>49</v>
      </c>
      <c r="E44"/>
      <c r="F44" s="15"/>
      <c r="G44" s="15"/>
      <c r="H44"/>
    </row>
    <row r="45" spans="1:8" ht="47.25" x14ac:dyDescent="0.25">
      <c r="A45" s="20">
        <v>1</v>
      </c>
      <c r="B45" s="2" t="s">
        <v>21</v>
      </c>
      <c r="C45" s="68" t="s">
        <v>79</v>
      </c>
      <c r="D45" s="34"/>
      <c r="E45"/>
      <c r="F45" s="15"/>
      <c r="G45" s="15"/>
      <c r="H45"/>
    </row>
    <row r="46" spans="1:8" x14ac:dyDescent="0.25">
      <c r="A46" s="20">
        <v>2</v>
      </c>
      <c r="B46" s="21" t="s">
        <v>22</v>
      </c>
      <c r="C46" s="68" t="s">
        <v>79</v>
      </c>
      <c r="D46" s="34"/>
      <c r="E46"/>
      <c r="F46" s="15"/>
      <c r="G46" s="15"/>
      <c r="H46"/>
    </row>
    <row r="47" spans="1:8" ht="47.25" x14ac:dyDescent="0.25">
      <c r="A47" s="20">
        <v>3</v>
      </c>
      <c r="B47" s="2" t="s">
        <v>23</v>
      </c>
      <c r="C47" s="68" t="s">
        <v>80</v>
      </c>
      <c r="D47" s="34"/>
      <c r="E47"/>
      <c r="F47" s="15"/>
      <c r="G47" s="15"/>
      <c r="H47"/>
    </row>
    <row r="48" spans="1:8" ht="47.25" x14ac:dyDescent="0.25">
      <c r="A48" s="20">
        <v>4</v>
      </c>
      <c r="B48" s="2" t="s">
        <v>24</v>
      </c>
      <c r="C48" s="68" t="s">
        <v>79</v>
      </c>
      <c r="D48" s="34"/>
      <c r="E48"/>
      <c r="F48" s="15"/>
      <c r="G48" s="15"/>
      <c r="H48"/>
    </row>
  </sheetData>
  <sheetProtection selectLockedCells="1"/>
  <dataConsolidate/>
  <mergeCells count="10">
    <mergeCell ref="H25:H26"/>
    <mergeCell ref="A25:A26"/>
    <mergeCell ref="B25:B26"/>
    <mergeCell ref="A44:B44"/>
    <mergeCell ref="A14:B14"/>
    <mergeCell ref="A21:B21"/>
    <mergeCell ref="C25:C26"/>
    <mergeCell ref="E25:E26"/>
    <mergeCell ref="F25:F26"/>
    <mergeCell ref="G25:G26"/>
  </mergeCells>
  <conditionalFormatting sqref="D27 D29">
    <cfRule type="colorScale" priority="70">
      <colorScale>
        <cfvo type="num" val="0"/>
        <cfvo type="num" val="&quot;C11*1,1&quot;"/>
        <color rgb="FFFF7128"/>
        <color theme="5"/>
      </colorScale>
    </cfRule>
    <cfRule type="cellIs" dxfId="31" priority="72" stopIfTrue="1" operator="greaterThan">
      <formula>"C11*110%"</formula>
    </cfRule>
    <cfRule type="cellIs" dxfId="30" priority="73" stopIfTrue="1" operator="greaterThan">
      <formula>C27*1.1</formula>
    </cfRule>
    <cfRule type="cellIs" dxfId="29" priority="74" stopIfTrue="1" operator="greaterThan">
      <formula>C27*1.1</formula>
    </cfRule>
    <cfRule type="cellIs" dxfId="28" priority="75" stopIfTrue="1" operator="greaterThan">
      <formula>"F11*1,1"</formula>
    </cfRule>
  </conditionalFormatting>
  <conditionalFormatting sqref="I21">
    <cfRule type="cellIs" dxfId="27" priority="38" operator="equal">
      <formula>0</formula>
    </cfRule>
    <cfRule type="cellIs" dxfId="26" priority="56" operator="lessThan">
      <formula>100</formula>
    </cfRule>
    <cfRule type="cellIs" dxfId="25" priority="57" operator="greaterThan">
      <formula>100</formula>
    </cfRule>
  </conditionalFormatting>
  <conditionalFormatting sqref="I27 I29">
    <cfRule type="cellIs" dxfId="24" priority="48" operator="greaterThan">
      <formula>110</formula>
    </cfRule>
  </conditionalFormatting>
  <conditionalFormatting sqref="I32">
    <cfRule type="cellIs" dxfId="23" priority="42" operator="greaterThan">
      <formula>100</formula>
    </cfRule>
  </conditionalFormatting>
  <conditionalFormatting sqref="I30">
    <cfRule type="cellIs" dxfId="22" priority="40" operator="greaterThan">
      <formula>100</formula>
    </cfRule>
  </conditionalFormatting>
  <conditionalFormatting sqref="I31">
    <cfRule type="cellIs" dxfId="21" priority="39" operator="greaterThan">
      <formula>100</formula>
    </cfRule>
  </conditionalFormatting>
  <conditionalFormatting sqref="I28">
    <cfRule type="cellIs" dxfId="20" priority="36" operator="greaterThan">
      <formula>110</formula>
    </cfRule>
  </conditionalFormatting>
  <conditionalFormatting sqref="D28">
    <cfRule type="colorScale" priority="25">
      <colorScale>
        <cfvo type="num" val="0"/>
        <cfvo type="num" val="&quot;C11*1,1&quot;"/>
        <color rgb="FFFF7128"/>
        <color theme="5"/>
      </colorScale>
    </cfRule>
    <cfRule type="cellIs" dxfId="19" priority="26" stopIfTrue="1" operator="greaterThan">
      <formula>"C11*110%"</formula>
    </cfRule>
    <cfRule type="cellIs" dxfId="18" priority="27" stopIfTrue="1" operator="greaterThan">
      <formula>C28*1.1</formula>
    </cfRule>
    <cfRule type="cellIs" dxfId="17" priority="28" stopIfTrue="1" operator="greaterThan">
      <formula>C28*1.1</formula>
    </cfRule>
    <cfRule type="cellIs" dxfId="16" priority="29" stopIfTrue="1" operator="greaterThan">
      <formula>"F11*1,1"</formula>
    </cfRule>
  </conditionalFormatting>
  <conditionalFormatting sqref="D30">
    <cfRule type="colorScale" priority="15">
      <colorScale>
        <cfvo type="num" val="0"/>
        <cfvo type="num" val="&quot;C11*1,1&quot;"/>
        <color rgb="FFFF7128"/>
        <color theme="5"/>
      </colorScale>
    </cfRule>
    <cfRule type="cellIs" dxfId="15" priority="16" stopIfTrue="1" operator="greaterThan">
      <formula>"C11*110%"</formula>
    </cfRule>
    <cfRule type="cellIs" dxfId="14" priority="17" stopIfTrue="1" operator="greaterThan">
      <formula>C30*1.1</formula>
    </cfRule>
    <cfRule type="cellIs" dxfId="13" priority="18" stopIfTrue="1" operator="greaterThan">
      <formula>C30*1.1</formula>
    </cfRule>
    <cfRule type="cellIs" dxfId="12" priority="19" stopIfTrue="1" operator="greaterThan">
      <formula>"F11*1,1"</formula>
    </cfRule>
  </conditionalFormatting>
  <conditionalFormatting sqref="D31">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C31*1.1</formula>
    </cfRule>
    <cfRule type="cellIs" dxfId="9" priority="13" stopIfTrue="1" operator="greaterThan">
      <formula>C31*1.1</formula>
    </cfRule>
    <cfRule type="cellIs" dxfId="8" priority="14" stopIfTrue="1" operator="greaterThan">
      <formula>"F11*1,1"</formula>
    </cfRule>
  </conditionalFormatting>
  <conditionalFormatting sqref="D32">
    <cfRule type="colorScale" priority="5">
      <colorScale>
        <cfvo type="num" val="0"/>
        <cfvo type="num" val="&quot;C11*1,1&quot;"/>
        <color rgb="FFFF7128"/>
        <color theme="5"/>
      </colorScale>
    </cfRule>
    <cfRule type="cellIs" dxfId="7" priority="6" stopIfTrue="1" operator="greaterThan">
      <formula>"C11*110%"</formula>
    </cfRule>
    <cfRule type="cellIs" dxfId="6" priority="7" stopIfTrue="1" operator="greaterThan">
      <formula>C32*1.1</formula>
    </cfRule>
    <cfRule type="cellIs" dxfId="5" priority="8" stopIfTrue="1" operator="greaterThan">
      <formula>C32*1.1</formula>
    </cfRule>
    <cfRule type="cellIs" dxfId="4" priority="9" stopIfTrue="1" operator="greaterThan">
      <formula>"F11*1,1"</formula>
    </cfRule>
  </conditionalFormatting>
  <conditionalFormatting sqref="E41:G41">
    <cfRule type="cellIs" dxfId="3" priority="3" operator="equal">
      <formula>0</formula>
    </cfRule>
    <cfRule type="cellIs" dxfId="2" priority="4" operator="notEqual">
      <formula>$H$32</formula>
    </cfRule>
  </conditionalFormatting>
  <conditionalFormatting sqref="D41">
    <cfRule type="cellIs" dxfId="1" priority="1" operator="equal">
      <formula>0</formula>
    </cfRule>
    <cfRule type="cellIs" dxfId="0" priority="2" operator="notEqual">
      <formula>$E$32</formula>
    </cfRule>
  </conditionalFormatting>
  <dataValidations xWindow="399" yWindow="519" count="11">
    <dataValidation type="decimal" operator="lessThanOrEqual" showInputMessage="1" showErrorMessage="1" error="Kaudsed kulud tohivad otsestest kuludest moodustada kuni 7%." promptTitle="Tähelepanu!" prompt="Kaudsed kulud moodustavad otsestest kuludest kuni 7%." sqref="D31">
      <formula1>#REF!*0.07</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1:H31">
      <formula1>E30*0.07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C69</formula1>
    </dataValidation>
    <dataValidation type="decimal" operator="equal" allowBlank="1" showInputMessage="1" showErrorMessage="1" errorTitle="Tähelepanu!" error="Tervik peab olema 100%" promptTitle="Tähelepanu!" prompt="Osakaalude summa peab olema 100%" sqref="I21">
      <formula1>100</formula1>
    </dataValidation>
    <dataValidation type="decimal" allowBlank="1" showInputMessage="1" showErrorMessage="1" errorTitle="Tähelepanu!" error="AMIF toetuse osakaal ei saa olla suurem kui 75%" promptTitle="Tähelepanu!" prompt="AMIF toetuse osakaal ei saa olla suurem kui 75%" sqref="I16:I20">
      <formula1>0</formula1>
      <formula2>75</formula2>
    </dataValidation>
    <dataValidation operator="equal" allowBlank="1" showErrorMessage="1" promptTitle="Tähelepanu!" prompt="AMIF tulu peab võrduma AMIF kuluga." sqref="B15"/>
    <dataValidation allowBlank="1" showInputMessage="1" showErrorMessage="1" promptTitle="Tähelepanu!" prompt="Aruandlusperioodi meetmete kogukulu peab olema võrdne projekti aruandlusperioodi kogukuludega." sqref="E41:G41"/>
    <dataValidation allowBlank="1" showInputMessage="1" showErrorMessage="1" promptTitle="Tähelepanu!" prompt="Kulud meetmete lõikes kokku peab olema võrdne projekti kulud kokku." sqref="C41:C42"/>
    <dataValidation type="list" allowBlank="1" showInputMessage="1" showErrorMessage="1" errorTitle="Tähelepanu!" error="Vali sobiv vastus" promptTitle="Tähelepanu!" prompt="Vali sobiv vastus" sqref="C45:C48">
      <formula1>Kinnituskiri</formula1>
    </dataValidation>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1">
      <formula1>#REF!</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xWindow="399" yWindow="519" count="2">
        <x14:dataValidation type="decimal" errorStyle="warning" operator="equal" allowBlank="1" showInputMessage="1" showErrorMessage="1" promptTitle="Tähelepanu!" prompt="EL avalikustamise kulude kogususmma peab olema võrdne töölehel &quot;EL avalikustamise kulud&quot; saadud kogusummaga.">
          <x14:formula1>
            <xm:f>' C3. EL avalikustamise kulud'!#REF!</xm:f>
          </x14:formula1>
          <xm:sqref>D29</xm:sqref>
        </x14:dataValidation>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C2. Sihtrühmaga seotud kulud'!H39</xm:f>
          </x14:formula1>
          <xm:sqref>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9"/>
  <sheetViews>
    <sheetView topLeftCell="A22" zoomScaleNormal="100" workbookViewId="0">
      <selection activeCell="J20" sqref="J20"/>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6.28515625" style="19" customWidth="1"/>
    <col min="8" max="16384" width="9.140625" style="19"/>
  </cols>
  <sheetData>
    <row r="1" spans="1:8" x14ac:dyDescent="0.25">
      <c r="A1" s="3" t="s">
        <v>77</v>
      </c>
      <c r="B1" s="3"/>
    </row>
    <row r="2" spans="1:8" x14ac:dyDescent="0.25">
      <c r="A2" s="3"/>
      <c r="B2" s="3"/>
    </row>
    <row r="4" spans="1:8" x14ac:dyDescent="0.25">
      <c r="A4" s="17"/>
      <c r="B4" s="116" t="s">
        <v>11</v>
      </c>
      <c r="C4" s="116"/>
      <c r="D4" s="116"/>
      <c r="E4" s="116"/>
      <c r="F4" s="116"/>
      <c r="G4" s="116"/>
      <c r="H4" s="117" t="s">
        <v>16</v>
      </c>
    </row>
    <row r="5" spans="1:8" ht="15.75" customHeight="1" x14ac:dyDescent="0.25">
      <c r="A5" s="112" t="s">
        <v>2</v>
      </c>
      <c r="B5" s="118" t="s">
        <v>83</v>
      </c>
      <c r="C5" s="119"/>
      <c r="D5" s="119"/>
      <c r="E5" s="119"/>
      <c r="F5" s="119"/>
      <c r="G5" s="120"/>
      <c r="H5" s="117"/>
    </row>
    <row r="6" spans="1:8" ht="31.5" x14ac:dyDescent="0.25">
      <c r="A6" s="113"/>
      <c r="B6" s="5" t="s">
        <v>50</v>
      </c>
      <c r="C6" s="5" t="s">
        <v>51</v>
      </c>
      <c r="D6" s="5" t="s">
        <v>52</v>
      </c>
      <c r="E6" s="5" t="s">
        <v>53</v>
      </c>
      <c r="F6" s="5" t="s">
        <v>63</v>
      </c>
      <c r="G6" s="5" t="s">
        <v>54</v>
      </c>
      <c r="H6" s="117"/>
    </row>
    <row r="7" spans="1:8" s="30" customFormat="1" ht="31.5" x14ac:dyDescent="0.25">
      <c r="A7" s="134">
        <v>1</v>
      </c>
      <c r="B7" s="28" t="s">
        <v>160</v>
      </c>
      <c r="C7" s="28" t="s">
        <v>161</v>
      </c>
      <c r="D7" s="132" t="s">
        <v>181</v>
      </c>
      <c r="E7" s="137" t="s">
        <v>182</v>
      </c>
      <c r="F7" s="29">
        <v>42254</v>
      </c>
      <c r="G7" s="96" t="s">
        <v>186</v>
      </c>
      <c r="H7" s="73">
        <v>976.32</v>
      </c>
    </row>
    <row r="8" spans="1:8" s="30" customFormat="1" ht="110.25" x14ac:dyDescent="0.25">
      <c r="A8" s="134">
        <v>2</v>
      </c>
      <c r="B8" s="28" t="s">
        <v>160</v>
      </c>
      <c r="C8" s="28" t="s">
        <v>161</v>
      </c>
      <c r="D8" s="132" t="s">
        <v>162</v>
      </c>
      <c r="E8" s="137" t="s">
        <v>183</v>
      </c>
      <c r="F8" s="29">
        <v>42289</v>
      </c>
      <c r="G8" s="96" t="s">
        <v>187</v>
      </c>
      <c r="H8" s="73">
        <v>259.7</v>
      </c>
    </row>
    <row r="9" spans="1:8" s="30" customFormat="1" ht="31.5" x14ac:dyDescent="0.25">
      <c r="A9" s="134">
        <v>3</v>
      </c>
      <c r="C9" s="28" t="s">
        <v>161</v>
      </c>
      <c r="D9" s="132" t="s">
        <v>162</v>
      </c>
      <c r="E9" s="137" t="s">
        <v>184</v>
      </c>
      <c r="F9" s="29">
        <v>42289</v>
      </c>
      <c r="G9" s="96" t="s">
        <v>188</v>
      </c>
      <c r="H9" s="73">
        <v>407.88</v>
      </c>
    </row>
    <row r="10" spans="1:8" s="30" customFormat="1" ht="31.5" x14ac:dyDescent="0.25">
      <c r="A10" s="134">
        <v>4</v>
      </c>
      <c r="B10" s="28" t="s">
        <v>160</v>
      </c>
      <c r="C10" s="28" t="s">
        <v>161</v>
      </c>
      <c r="D10" s="132" t="s">
        <v>162</v>
      </c>
      <c r="E10" s="137" t="s">
        <v>185</v>
      </c>
      <c r="F10" s="29">
        <v>42289</v>
      </c>
      <c r="G10" s="96" t="s">
        <v>189</v>
      </c>
      <c r="H10" s="73">
        <v>9.8800000000000008</v>
      </c>
    </row>
    <row r="11" spans="1:8" s="30" customFormat="1" x14ac:dyDescent="0.25">
      <c r="A11" s="134">
        <v>5</v>
      </c>
      <c r="B11" s="28" t="s">
        <v>160</v>
      </c>
      <c r="C11" s="28" t="s">
        <v>161</v>
      </c>
      <c r="D11" s="132" t="s">
        <v>163</v>
      </c>
      <c r="E11" s="29">
        <v>42284</v>
      </c>
      <c r="F11" s="29">
        <v>42284</v>
      </c>
      <c r="G11" s="96" t="s">
        <v>186</v>
      </c>
      <c r="H11" s="73">
        <v>314.62</v>
      </c>
    </row>
    <row r="12" spans="1:8" s="30" customFormat="1" ht="110.25" x14ac:dyDescent="0.25">
      <c r="A12" s="134">
        <v>6</v>
      </c>
      <c r="B12" s="28" t="s">
        <v>160</v>
      </c>
      <c r="C12" s="28" t="s">
        <v>161</v>
      </c>
      <c r="D12" s="132" t="s">
        <v>163</v>
      </c>
      <c r="E12" s="29">
        <v>42284</v>
      </c>
      <c r="F12" s="137">
        <v>42318</v>
      </c>
      <c r="G12" s="96" t="s">
        <v>187</v>
      </c>
      <c r="H12" s="73">
        <v>83.69</v>
      </c>
    </row>
    <row r="13" spans="1:8" s="30" customFormat="1" ht="31.5" x14ac:dyDescent="0.25">
      <c r="A13" s="134">
        <v>7</v>
      </c>
      <c r="B13" s="28" t="s">
        <v>160</v>
      </c>
      <c r="C13" s="28" t="s">
        <v>161</v>
      </c>
      <c r="D13" s="132" t="s">
        <v>163</v>
      </c>
      <c r="E13" s="29">
        <v>42284</v>
      </c>
      <c r="F13" s="137">
        <v>42318</v>
      </c>
      <c r="G13" s="96" t="s">
        <v>188</v>
      </c>
      <c r="H13" s="73">
        <v>131.44999999999999</v>
      </c>
    </row>
    <row r="14" spans="1:8" s="30" customFormat="1" ht="31.5" x14ac:dyDescent="0.25">
      <c r="A14" s="134">
        <v>8</v>
      </c>
      <c r="B14" s="28"/>
      <c r="C14" s="28"/>
      <c r="D14" s="132" t="s">
        <v>163</v>
      </c>
      <c r="E14" s="29">
        <v>42284</v>
      </c>
      <c r="F14" s="137">
        <v>42318</v>
      </c>
      <c r="G14" s="96" t="s">
        <v>189</v>
      </c>
      <c r="H14" s="73">
        <v>3.19</v>
      </c>
    </row>
    <row r="15" spans="1:8" s="30" customFormat="1" x14ac:dyDescent="0.25">
      <c r="A15" s="134">
        <v>9</v>
      </c>
      <c r="B15" s="28" t="s">
        <v>160</v>
      </c>
      <c r="C15" s="28" t="s">
        <v>161</v>
      </c>
      <c r="D15" s="132" t="s">
        <v>164</v>
      </c>
      <c r="E15" s="29">
        <v>42314</v>
      </c>
      <c r="F15" s="29">
        <v>42314</v>
      </c>
      <c r="G15" s="96" t="s">
        <v>186</v>
      </c>
      <c r="H15" s="73">
        <v>314.63</v>
      </c>
    </row>
    <row r="16" spans="1:8" s="30" customFormat="1" ht="110.25" x14ac:dyDescent="0.25">
      <c r="A16" s="134">
        <v>10</v>
      </c>
      <c r="B16" s="28" t="s">
        <v>160</v>
      </c>
      <c r="C16" s="28" t="s">
        <v>161</v>
      </c>
      <c r="D16" s="132" t="s">
        <v>164</v>
      </c>
      <c r="E16" s="29">
        <v>42314</v>
      </c>
      <c r="F16" s="29">
        <v>42348</v>
      </c>
      <c r="G16" s="96" t="s">
        <v>187</v>
      </c>
      <c r="H16" s="73">
        <v>83.69</v>
      </c>
    </row>
    <row r="17" spans="1:8" s="30" customFormat="1" ht="32.25" thickBot="1" x14ac:dyDescent="0.3">
      <c r="A17" s="134">
        <v>11</v>
      </c>
      <c r="B17" s="28" t="s">
        <v>160</v>
      </c>
      <c r="C17" s="28" t="s">
        <v>161</v>
      </c>
      <c r="D17" s="132" t="s">
        <v>164</v>
      </c>
      <c r="E17" s="29">
        <v>42314</v>
      </c>
      <c r="F17" s="138">
        <v>42348</v>
      </c>
      <c r="G17" s="96" t="s">
        <v>188</v>
      </c>
      <c r="H17" s="73">
        <v>131.44999999999999</v>
      </c>
    </row>
    <row r="18" spans="1:8" s="30" customFormat="1" ht="31.5" x14ac:dyDescent="0.25">
      <c r="A18" s="134">
        <v>12</v>
      </c>
      <c r="B18" s="28"/>
      <c r="C18" s="28"/>
      <c r="D18" s="132" t="s">
        <v>190</v>
      </c>
      <c r="E18" s="29">
        <v>42314</v>
      </c>
      <c r="F18" s="137">
        <v>42348</v>
      </c>
      <c r="G18" s="96" t="s">
        <v>189</v>
      </c>
      <c r="H18" s="73">
        <v>3.19</v>
      </c>
    </row>
    <row r="19" spans="1:8" s="30" customFormat="1" x14ac:dyDescent="0.25">
      <c r="A19" s="134">
        <v>13</v>
      </c>
      <c r="B19" s="28" t="s">
        <v>160</v>
      </c>
      <c r="C19" s="28" t="s">
        <v>161</v>
      </c>
      <c r="D19" s="132" t="s">
        <v>165</v>
      </c>
      <c r="E19" s="29">
        <v>42345</v>
      </c>
      <c r="F19" s="29">
        <v>42345</v>
      </c>
      <c r="G19" s="96" t="s">
        <v>186</v>
      </c>
      <c r="H19" s="73">
        <v>314.62</v>
      </c>
    </row>
    <row r="20" spans="1:8" s="30" customFormat="1" ht="110.25" x14ac:dyDescent="0.25">
      <c r="A20" s="134">
        <v>14</v>
      </c>
      <c r="B20" s="28" t="s">
        <v>160</v>
      </c>
      <c r="C20" s="28" t="s">
        <v>161</v>
      </c>
      <c r="D20" s="132" t="s">
        <v>165</v>
      </c>
      <c r="E20" s="29">
        <v>42345</v>
      </c>
      <c r="F20" s="29">
        <v>42380</v>
      </c>
      <c r="G20" s="96" t="s">
        <v>187</v>
      </c>
      <c r="H20" s="73">
        <v>83.69</v>
      </c>
    </row>
    <row r="21" spans="1:8" s="30" customFormat="1" ht="32.25" thickBot="1" x14ac:dyDescent="0.3">
      <c r="A21" s="134">
        <v>15</v>
      </c>
      <c r="B21" s="28" t="s">
        <v>160</v>
      </c>
      <c r="C21" s="28" t="s">
        <v>161</v>
      </c>
      <c r="D21" s="132" t="s">
        <v>165</v>
      </c>
      <c r="E21" s="29">
        <v>42345</v>
      </c>
      <c r="F21" s="138">
        <v>42380</v>
      </c>
      <c r="G21" s="96" t="s">
        <v>188</v>
      </c>
      <c r="H21" s="73">
        <v>131.44999999999999</v>
      </c>
    </row>
    <row r="22" spans="1:8" s="30" customFormat="1" ht="31.5" x14ac:dyDescent="0.25">
      <c r="A22" s="134">
        <v>16</v>
      </c>
      <c r="B22" s="28"/>
      <c r="C22" s="28"/>
      <c r="D22" s="132" t="s">
        <v>165</v>
      </c>
      <c r="E22" s="29">
        <v>42345</v>
      </c>
      <c r="F22" s="137">
        <v>42380</v>
      </c>
      <c r="G22" s="96" t="s">
        <v>189</v>
      </c>
      <c r="H22" s="73">
        <v>3.19</v>
      </c>
    </row>
    <row r="23" spans="1:8" s="30" customFormat="1" x14ac:dyDescent="0.25">
      <c r="A23" s="134">
        <v>17</v>
      </c>
      <c r="B23" s="28" t="s">
        <v>160</v>
      </c>
      <c r="C23" s="28" t="s">
        <v>161</v>
      </c>
      <c r="D23" s="132" t="s">
        <v>166</v>
      </c>
      <c r="E23" s="29">
        <v>42376</v>
      </c>
      <c r="F23" s="29">
        <v>42376</v>
      </c>
      <c r="G23" s="96" t="s">
        <v>186</v>
      </c>
      <c r="H23" s="73">
        <v>315.39999999999998</v>
      </c>
    </row>
    <row r="24" spans="1:8" s="30" customFormat="1" ht="110.25" x14ac:dyDescent="0.25">
      <c r="A24" s="134">
        <v>18</v>
      </c>
      <c r="B24" s="28" t="s">
        <v>160</v>
      </c>
      <c r="C24" s="28" t="s">
        <v>161</v>
      </c>
      <c r="D24" s="132" t="s">
        <v>166</v>
      </c>
      <c r="E24" s="29">
        <v>42376</v>
      </c>
      <c r="F24" s="29">
        <v>42410</v>
      </c>
      <c r="G24" s="96" t="s">
        <v>187</v>
      </c>
      <c r="H24" s="73">
        <v>82.92</v>
      </c>
    </row>
    <row r="25" spans="1:8" s="30" customFormat="1" ht="31.5" x14ac:dyDescent="0.25">
      <c r="A25" s="134">
        <v>19</v>
      </c>
      <c r="B25" s="28" t="s">
        <v>160</v>
      </c>
      <c r="C25" s="28" t="s">
        <v>161</v>
      </c>
      <c r="D25" s="132" t="s">
        <v>166</v>
      </c>
      <c r="E25" s="29">
        <v>42376</v>
      </c>
      <c r="F25" s="29">
        <v>42410</v>
      </c>
      <c r="G25" s="96" t="s">
        <v>188</v>
      </c>
      <c r="H25" s="73">
        <v>131.44999999999999</v>
      </c>
    </row>
    <row r="26" spans="1:8" s="30" customFormat="1" ht="31.5" x14ac:dyDescent="0.25">
      <c r="A26" s="134">
        <v>20</v>
      </c>
      <c r="B26" s="135"/>
      <c r="C26" s="135"/>
      <c r="D26" s="132" t="s">
        <v>166</v>
      </c>
      <c r="E26" s="29">
        <v>42376</v>
      </c>
      <c r="F26" s="29">
        <v>42410</v>
      </c>
      <c r="G26" s="136" t="s">
        <v>189</v>
      </c>
      <c r="H26" s="73">
        <v>3.19</v>
      </c>
    </row>
    <row r="27" spans="1:8" s="30" customFormat="1" x14ac:dyDescent="0.25">
      <c r="A27" s="121" t="s">
        <v>149</v>
      </c>
      <c r="B27" s="122"/>
      <c r="C27" s="122"/>
      <c r="D27" s="122"/>
      <c r="E27" s="122"/>
      <c r="F27" s="122"/>
      <c r="G27" s="123"/>
      <c r="H27" s="87">
        <f>SUM(H7:H26)</f>
        <v>3785.6</v>
      </c>
    </row>
    <row r="28" spans="1:8" s="30" customFormat="1" x14ac:dyDescent="0.25">
      <c r="A28" s="28"/>
      <c r="B28" s="28"/>
      <c r="C28" s="28"/>
      <c r="D28" s="29"/>
      <c r="E28" s="28"/>
      <c r="F28" s="29"/>
      <c r="G28" s="28"/>
      <c r="H28" s="73"/>
    </row>
    <row r="29" spans="1:8" s="30" customFormat="1" x14ac:dyDescent="0.25">
      <c r="A29" s="28"/>
      <c r="B29" s="28"/>
      <c r="C29" s="28"/>
      <c r="D29" s="29"/>
      <c r="E29" s="28"/>
      <c r="F29" s="29"/>
      <c r="G29" s="28"/>
      <c r="H29" s="73"/>
    </row>
    <row r="30" spans="1:8" s="30" customFormat="1" x14ac:dyDescent="0.25">
      <c r="A30" s="28"/>
      <c r="B30" s="28"/>
      <c r="C30" s="28"/>
      <c r="D30" s="29"/>
      <c r="E30" s="28"/>
      <c r="F30" s="29"/>
      <c r="G30" s="28"/>
      <c r="H30" s="73"/>
    </row>
    <row r="31" spans="1:8" s="30" customFormat="1" x14ac:dyDescent="0.25">
      <c r="A31" s="28"/>
      <c r="B31" s="28"/>
      <c r="C31" s="28"/>
      <c r="D31" s="29"/>
      <c r="E31" s="28"/>
      <c r="F31" s="29"/>
      <c r="G31" s="28"/>
      <c r="H31" s="73"/>
    </row>
    <row r="32" spans="1:8" s="30" customFormat="1" x14ac:dyDescent="0.25">
      <c r="A32" s="28"/>
      <c r="B32" s="28"/>
      <c r="C32" s="28"/>
      <c r="D32" s="29"/>
      <c r="E32" s="28"/>
      <c r="F32" s="29"/>
      <c r="G32" s="28"/>
      <c r="H32" s="73"/>
    </row>
    <row r="33" spans="1:8" s="30" customFormat="1" x14ac:dyDescent="0.25">
      <c r="A33" s="28"/>
      <c r="B33" s="28"/>
      <c r="C33" s="28"/>
      <c r="D33" s="29"/>
      <c r="E33" s="28"/>
      <c r="F33" s="29"/>
      <c r="G33" s="28"/>
      <c r="H33" s="73"/>
    </row>
    <row r="34" spans="1:8" s="30" customFormat="1" x14ac:dyDescent="0.25">
      <c r="A34" s="121" t="s">
        <v>150</v>
      </c>
      <c r="B34" s="122"/>
      <c r="C34" s="122"/>
      <c r="D34" s="122"/>
      <c r="E34" s="122"/>
      <c r="F34" s="122"/>
      <c r="G34" s="123"/>
      <c r="H34" s="87">
        <f>SUM(H28:H33)</f>
        <v>0</v>
      </c>
    </row>
    <row r="35" spans="1:8" s="30" customFormat="1" x14ac:dyDescent="0.25">
      <c r="A35" s="28"/>
      <c r="B35" s="28"/>
      <c r="C35" s="28"/>
      <c r="D35" s="29"/>
      <c r="E35" s="28"/>
      <c r="F35" s="29"/>
      <c r="G35" s="28"/>
      <c r="H35" s="73"/>
    </row>
    <row r="36" spans="1:8" s="30" customFormat="1" x14ac:dyDescent="0.25">
      <c r="A36" s="28"/>
      <c r="B36" s="28"/>
      <c r="C36" s="28"/>
      <c r="D36" s="29"/>
      <c r="E36" s="28"/>
      <c r="F36" s="29"/>
      <c r="G36" s="28"/>
      <c r="H36" s="73"/>
    </row>
    <row r="37" spans="1:8" s="30" customFormat="1" x14ac:dyDescent="0.25">
      <c r="A37" s="28"/>
      <c r="B37" s="28"/>
      <c r="C37" s="28"/>
      <c r="D37" s="29"/>
      <c r="E37" s="28"/>
      <c r="F37" s="29"/>
      <c r="G37" s="28"/>
      <c r="H37" s="73"/>
    </row>
    <row r="38" spans="1:8" s="30" customFormat="1" x14ac:dyDescent="0.25">
      <c r="A38" s="28"/>
      <c r="B38" s="28"/>
      <c r="C38" s="28"/>
      <c r="D38" s="29"/>
      <c r="E38" s="28"/>
      <c r="F38" s="29"/>
      <c r="G38" s="28"/>
      <c r="H38" s="73"/>
    </row>
    <row r="39" spans="1:8" s="30" customFormat="1" x14ac:dyDescent="0.25">
      <c r="A39" s="28"/>
      <c r="B39" s="28"/>
      <c r="C39" s="28"/>
      <c r="D39" s="29"/>
      <c r="E39" s="28"/>
      <c r="F39" s="29"/>
      <c r="G39" s="28"/>
      <c r="H39" s="73"/>
    </row>
    <row r="40" spans="1:8" s="30" customFormat="1" x14ac:dyDescent="0.25">
      <c r="A40" s="28"/>
      <c r="B40" s="28"/>
      <c r="C40" s="28"/>
      <c r="D40" s="29"/>
      <c r="E40" s="29"/>
      <c r="F40" s="29"/>
      <c r="G40" s="28"/>
      <c r="H40" s="73"/>
    </row>
    <row r="41" spans="1:8" s="30" customFormat="1" x14ac:dyDescent="0.25">
      <c r="A41" s="28"/>
      <c r="B41" s="28"/>
      <c r="C41" s="28"/>
      <c r="D41" s="29"/>
      <c r="E41" s="29"/>
      <c r="F41" s="29"/>
      <c r="G41" s="28"/>
      <c r="H41" s="73"/>
    </row>
    <row r="42" spans="1:8" x14ac:dyDescent="0.25">
      <c r="A42" s="121" t="s">
        <v>151</v>
      </c>
      <c r="B42" s="122"/>
      <c r="C42" s="122"/>
      <c r="D42" s="122"/>
      <c r="E42" s="122"/>
      <c r="F42" s="122"/>
      <c r="G42" s="123"/>
      <c r="H42" s="84">
        <f>SUM(H35:H41)</f>
        <v>0</v>
      </c>
    </row>
    <row r="43" spans="1:8" s="30" customFormat="1" x14ac:dyDescent="0.25">
      <c r="A43" s="28"/>
      <c r="B43" s="28"/>
      <c r="C43" s="28"/>
      <c r="D43" s="29"/>
      <c r="E43" s="29"/>
      <c r="F43" s="29"/>
      <c r="G43" s="28"/>
      <c r="H43" s="73"/>
    </row>
    <row r="44" spans="1:8" s="30" customFormat="1" x14ac:dyDescent="0.25">
      <c r="A44" s="28"/>
      <c r="B44" s="28"/>
      <c r="C44" s="28"/>
      <c r="D44" s="29"/>
      <c r="E44" s="28"/>
      <c r="F44" s="29"/>
      <c r="G44" s="28"/>
      <c r="H44" s="73"/>
    </row>
    <row r="45" spans="1:8" s="30" customFormat="1" x14ac:dyDescent="0.25">
      <c r="A45" s="28"/>
      <c r="B45" s="28"/>
      <c r="C45" s="28"/>
      <c r="D45" s="29"/>
      <c r="E45" s="28"/>
      <c r="F45" s="29"/>
      <c r="G45" s="28"/>
      <c r="H45" s="73"/>
    </row>
    <row r="46" spans="1:8" s="30" customFormat="1" x14ac:dyDescent="0.25">
      <c r="A46" s="28"/>
      <c r="B46" s="28"/>
      <c r="C46" s="28"/>
      <c r="D46" s="29"/>
      <c r="E46" s="29"/>
      <c r="F46" s="29"/>
      <c r="G46" s="28"/>
      <c r="H46" s="73"/>
    </row>
    <row r="47" spans="1:8" s="30" customFormat="1" x14ac:dyDescent="0.25">
      <c r="A47" s="28"/>
      <c r="B47" s="28"/>
      <c r="C47" s="28"/>
      <c r="D47" s="29"/>
      <c r="E47" s="28"/>
      <c r="F47" s="29"/>
      <c r="G47" s="28"/>
      <c r="H47" s="73"/>
    </row>
    <row r="48" spans="1:8" s="30" customFormat="1" x14ac:dyDescent="0.25">
      <c r="A48" s="121" t="s">
        <v>152</v>
      </c>
      <c r="B48" s="122"/>
      <c r="C48" s="122"/>
      <c r="D48" s="122"/>
      <c r="E48" s="122"/>
      <c r="F48" s="122"/>
      <c r="G48" s="123"/>
      <c r="H48" s="87">
        <f>SUM(H43:H47)</f>
        <v>0</v>
      </c>
    </row>
    <row r="49" spans="1:8" x14ac:dyDescent="0.25">
      <c r="A49" s="114" t="s">
        <v>61</v>
      </c>
      <c r="B49" s="114"/>
      <c r="C49" s="115"/>
      <c r="D49" s="17"/>
      <c r="E49" s="17"/>
      <c r="F49" s="17"/>
      <c r="G49" s="17"/>
      <c r="H49" s="84">
        <f>SUM(H27,H34,H42,H48)</f>
        <v>3785.6</v>
      </c>
    </row>
  </sheetData>
  <sheetProtection formatCells="0" formatColumns="0" insertColumns="0" insertRows="0" deleteColumns="0" deleteRows="0" selectLockedCells="1"/>
  <dataValidations disablePrompts="1"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35:F41 F43:F47 F28:F33 F7:F11 F15:F17 F19:F21 F23:F26">
      <formula1>E7</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31"/>
  <sheetViews>
    <sheetView workbookViewId="0">
      <selection activeCell="K8" sqref="K8"/>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156</v>
      </c>
      <c r="B1" s="3"/>
    </row>
    <row r="2" spans="1:8" x14ac:dyDescent="0.25">
      <c r="A2" s="3"/>
      <c r="B2" s="3"/>
    </row>
    <row r="4" spans="1:8" x14ac:dyDescent="0.25">
      <c r="A4" s="17"/>
      <c r="B4" s="196" t="s">
        <v>11</v>
      </c>
      <c r="C4" s="196"/>
      <c r="D4" s="196"/>
      <c r="E4" s="196"/>
      <c r="F4" s="196"/>
      <c r="G4" s="196"/>
      <c r="H4" s="197" t="s">
        <v>16</v>
      </c>
    </row>
    <row r="5" spans="1:8" x14ac:dyDescent="0.25">
      <c r="A5" s="186" t="s">
        <v>2</v>
      </c>
      <c r="B5" s="198" t="s">
        <v>83</v>
      </c>
      <c r="C5" s="199"/>
      <c r="D5" s="199"/>
      <c r="E5" s="199"/>
      <c r="F5" s="199"/>
      <c r="G5" s="200"/>
      <c r="H5" s="197"/>
    </row>
    <row r="6" spans="1:8" ht="31.5" x14ac:dyDescent="0.25">
      <c r="A6" s="187"/>
      <c r="B6" s="5" t="s">
        <v>50</v>
      </c>
      <c r="C6" s="5" t="s">
        <v>51</v>
      </c>
      <c r="D6" s="5" t="s">
        <v>52</v>
      </c>
      <c r="E6" s="5" t="s">
        <v>53</v>
      </c>
      <c r="F6" s="5" t="s">
        <v>63</v>
      </c>
      <c r="G6" s="5" t="s">
        <v>54</v>
      </c>
      <c r="H6" s="197"/>
    </row>
    <row r="7" spans="1:8" s="30" customFormat="1" ht="78.75" x14ac:dyDescent="0.25">
      <c r="A7" s="28">
        <v>1</v>
      </c>
      <c r="B7" s="28" t="s">
        <v>158</v>
      </c>
      <c r="C7" s="28" t="s">
        <v>159</v>
      </c>
      <c r="D7" s="130">
        <v>64009</v>
      </c>
      <c r="E7" s="29">
        <v>42366</v>
      </c>
      <c r="F7" s="29">
        <v>42388</v>
      </c>
      <c r="G7" s="96" t="s">
        <v>179</v>
      </c>
      <c r="H7" s="73">
        <v>676.12</v>
      </c>
    </row>
    <row r="8" spans="1:8" s="30" customFormat="1" ht="110.25" x14ac:dyDescent="0.25">
      <c r="A8" s="28">
        <v>2</v>
      </c>
      <c r="B8" s="28" t="s">
        <v>158</v>
      </c>
      <c r="C8" s="28" t="s">
        <v>159</v>
      </c>
      <c r="D8" s="131">
        <v>64008</v>
      </c>
      <c r="E8" s="29">
        <v>42366</v>
      </c>
      <c r="F8" s="29">
        <v>42388</v>
      </c>
      <c r="G8" s="96" t="s">
        <v>180</v>
      </c>
      <c r="H8" s="73">
        <v>98.63</v>
      </c>
    </row>
    <row r="9" spans="1:8" s="30" customFormat="1" x14ac:dyDescent="0.25">
      <c r="A9" s="191" t="s">
        <v>149</v>
      </c>
      <c r="B9" s="192"/>
      <c r="C9" s="192"/>
      <c r="D9" s="192"/>
      <c r="E9" s="192"/>
      <c r="F9" s="192"/>
      <c r="G9" s="193"/>
      <c r="H9" s="87">
        <f>SUM(H7:H8)</f>
        <v>774.75</v>
      </c>
    </row>
    <row r="10" spans="1:8" s="30" customFormat="1" x14ac:dyDescent="0.25">
      <c r="A10" s="28"/>
      <c r="B10" s="28"/>
      <c r="C10" s="28"/>
      <c r="D10" s="29"/>
      <c r="E10" s="28"/>
      <c r="F10" s="29"/>
      <c r="G10" s="28"/>
      <c r="H10" s="73"/>
    </row>
    <row r="11" spans="1:8" s="30" customFormat="1" x14ac:dyDescent="0.25">
      <c r="A11" s="28"/>
      <c r="B11" s="28"/>
      <c r="C11" s="28"/>
      <c r="D11" s="29"/>
      <c r="E11" s="28"/>
      <c r="F11" s="29"/>
      <c r="G11" s="28"/>
      <c r="H11" s="73"/>
    </row>
    <row r="12" spans="1:8" s="30" customFormat="1" x14ac:dyDescent="0.25">
      <c r="A12" s="28"/>
      <c r="B12" s="28"/>
      <c r="C12" s="28"/>
      <c r="D12" s="29"/>
      <c r="E12" s="28"/>
      <c r="F12" s="29"/>
      <c r="G12" s="28"/>
      <c r="H12" s="73"/>
    </row>
    <row r="13" spans="1:8" s="30" customFormat="1" x14ac:dyDescent="0.25">
      <c r="A13" s="28"/>
      <c r="B13" s="28"/>
      <c r="C13" s="28"/>
      <c r="D13" s="29"/>
      <c r="E13" s="28"/>
      <c r="F13" s="29"/>
      <c r="G13" s="28"/>
      <c r="H13" s="73"/>
    </row>
    <row r="14" spans="1:8" s="30" customFormat="1" x14ac:dyDescent="0.25">
      <c r="A14" s="28"/>
      <c r="B14" s="28"/>
      <c r="C14" s="28"/>
      <c r="D14" s="29"/>
      <c r="E14" s="28"/>
      <c r="F14" s="29"/>
      <c r="G14" s="28"/>
      <c r="H14" s="73"/>
    </row>
    <row r="15" spans="1:8" s="30" customFormat="1" x14ac:dyDescent="0.25">
      <c r="A15" s="28"/>
      <c r="B15" s="28"/>
      <c r="C15" s="28"/>
      <c r="D15" s="29"/>
      <c r="E15" s="28"/>
      <c r="F15" s="29"/>
      <c r="G15" s="28"/>
      <c r="H15" s="73"/>
    </row>
    <row r="16" spans="1:8" s="30" customFormat="1" x14ac:dyDescent="0.25">
      <c r="A16" s="191" t="s">
        <v>150</v>
      </c>
      <c r="B16" s="192"/>
      <c r="C16" s="192"/>
      <c r="D16" s="192"/>
      <c r="E16" s="192"/>
      <c r="F16" s="192"/>
      <c r="G16" s="193"/>
      <c r="H16" s="87">
        <f>SUM(H10:H15)</f>
        <v>0</v>
      </c>
    </row>
    <row r="17" spans="1:8" s="30" customFormat="1" x14ac:dyDescent="0.25">
      <c r="A17" s="28"/>
      <c r="B17" s="28"/>
      <c r="C17" s="28"/>
      <c r="D17" s="29"/>
      <c r="E17" s="28"/>
      <c r="F17" s="29"/>
      <c r="G17" s="28"/>
      <c r="H17" s="73"/>
    </row>
    <row r="18" spans="1:8" s="30" customFormat="1" x14ac:dyDescent="0.25">
      <c r="A18" s="28"/>
      <c r="B18" s="28"/>
      <c r="C18" s="28"/>
      <c r="D18" s="29"/>
      <c r="E18" s="28"/>
      <c r="F18" s="29"/>
      <c r="G18" s="28"/>
      <c r="H18" s="73"/>
    </row>
    <row r="19" spans="1:8" s="30" customFormat="1" x14ac:dyDescent="0.25">
      <c r="A19" s="28"/>
      <c r="B19" s="28"/>
      <c r="C19" s="28"/>
      <c r="D19" s="29"/>
      <c r="E19" s="28"/>
      <c r="F19" s="29"/>
      <c r="G19" s="28"/>
      <c r="H19" s="73"/>
    </row>
    <row r="20" spans="1:8" s="30" customFormat="1" x14ac:dyDescent="0.25">
      <c r="A20" s="28"/>
      <c r="B20" s="28"/>
      <c r="C20" s="28"/>
      <c r="D20" s="29"/>
      <c r="E20" s="28"/>
      <c r="F20" s="29"/>
      <c r="G20" s="28"/>
      <c r="H20" s="73"/>
    </row>
    <row r="21" spans="1:8" s="30" customFormat="1" x14ac:dyDescent="0.25">
      <c r="A21" s="28"/>
      <c r="B21" s="28"/>
      <c r="C21" s="28"/>
      <c r="D21" s="29"/>
      <c r="E21" s="28"/>
      <c r="F21" s="29"/>
      <c r="G21" s="28"/>
      <c r="H21" s="73"/>
    </row>
    <row r="22" spans="1:8" s="30" customFormat="1" x14ac:dyDescent="0.25">
      <c r="A22" s="28"/>
      <c r="B22" s="28"/>
      <c r="C22" s="28"/>
      <c r="D22" s="29"/>
      <c r="E22" s="29"/>
      <c r="F22" s="29"/>
      <c r="G22" s="28"/>
      <c r="H22" s="73"/>
    </row>
    <row r="23" spans="1:8" s="30" customFormat="1" x14ac:dyDescent="0.25">
      <c r="A23" s="28"/>
      <c r="B23" s="28"/>
      <c r="C23" s="28"/>
      <c r="D23" s="29"/>
      <c r="E23" s="29"/>
      <c r="F23" s="29"/>
      <c r="G23" s="28"/>
      <c r="H23" s="73"/>
    </row>
    <row r="24" spans="1:8" x14ac:dyDescent="0.25">
      <c r="A24" s="191" t="s">
        <v>151</v>
      </c>
      <c r="B24" s="192"/>
      <c r="C24" s="192"/>
      <c r="D24" s="192"/>
      <c r="E24" s="192"/>
      <c r="F24" s="192"/>
      <c r="G24" s="193"/>
      <c r="H24" s="84">
        <f>SUM(H17:H23)</f>
        <v>0</v>
      </c>
    </row>
    <row r="25" spans="1:8" s="30" customFormat="1" x14ac:dyDescent="0.25">
      <c r="A25" s="28"/>
      <c r="B25" s="28"/>
      <c r="C25" s="28"/>
      <c r="D25" s="29"/>
      <c r="E25" s="29"/>
      <c r="F25" s="29"/>
      <c r="G25" s="28"/>
      <c r="H25" s="73"/>
    </row>
    <row r="26" spans="1:8" s="30" customFormat="1" x14ac:dyDescent="0.25">
      <c r="A26" s="28"/>
      <c r="B26" s="28"/>
      <c r="C26" s="28"/>
      <c r="D26" s="29"/>
      <c r="E26" s="28"/>
      <c r="F26" s="29"/>
      <c r="G26" s="28"/>
      <c r="H26" s="73"/>
    </row>
    <row r="27" spans="1:8" s="30" customFormat="1" x14ac:dyDescent="0.25">
      <c r="A27" s="28"/>
      <c r="B27" s="28"/>
      <c r="C27" s="28"/>
      <c r="D27" s="29"/>
      <c r="E27" s="28"/>
      <c r="F27" s="29"/>
      <c r="G27" s="28"/>
      <c r="H27" s="73"/>
    </row>
    <row r="28" spans="1:8" s="30" customFormat="1" x14ac:dyDescent="0.25">
      <c r="A28" s="28"/>
      <c r="B28" s="28"/>
      <c r="C28" s="28"/>
      <c r="D28" s="29"/>
      <c r="E28" s="29"/>
      <c r="F28" s="29"/>
      <c r="G28" s="28"/>
      <c r="H28" s="73"/>
    </row>
    <row r="29" spans="1:8" s="30" customFormat="1" x14ac:dyDescent="0.25">
      <c r="A29" s="28"/>
      <c r="B29" s="28"/>
      <c r="C29" s="28"/>
      <c r="D29" s="29"/>
      <c r="E29" s="28"/>
      <c r="F29" s="29"/>
      <c r="G29" s="28"/>
      <c r="H29" s="73"/>
    </row>
    <row r="30" spans="1:8" s="30" customFormat="1" x14ac:dyDescent="0.25">
      <c r="A30" s="191" t="s">
        <v>152</v>
      </c>
      <c r="B30" s="192"/>
      <c r="C30" s="192"/>
      <c r="D30" s="192"/>
      <c r="E30" s="192"/>
      <c r="F30" s="192"/>
      <c r="G30" s="193"/>
      <c r="H30" s="87">
        <f>SUM(H25:H29)</f>
        <v>0</v>
      </c>
    </row>
    <row r="31" spans="1:8" x14ac:dyDescent="0.25">
      <c r="A31" s="194" t="s">
        <v>153</v>
      </c>
      <c r="B31" s="194"/>
      <c r="C31" s="195"/>
      <c r="D31" s="17"/>
      <c r="E31" s="17"/>
      <c r="F31" s="17"/>
      <c r="G31" s="17"/>
      <c r="H31" s="84">
        <f>SUM(H9,H16,H24,H30)</f>
        <v>774.75</v>
      </c>
    </row>
  </sheetData>
  <sheetProtection formatCells="0" formatColumns="0" formatRows="0" insertColumns="0" insertRows="0" deleteColumns="0" deleteRows="0" selectLockedCells="1"/>
  <mergeCells count="9">
    <mergeCell ref="A24:G24"/>
    <mergeCell ref="A30:G30"/>
    <mergeCell ref="A31:C31"/>
    <mergeCell ref="B4:G4"/>
    <mergeCell ref="H4:H6"/>
    <mergeCell ref="A5:A6"/>
    <mergeCell ref="B5:G5"/>
    <mergeCell ref="A9:G9"/>
    <mergeCell ref="A16:G16"/>
  </mergeCells>
  <dataValidations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7:F23 F10:F15 F25:F29 F7:F8">
      <formula1>E7</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35"/>
  <sheetViews>
    <sheetView workbookViewId="0">
      <selection activeCell="M35" sqref="M35"/>
    </sheetView>
  </sheetViews>
  <sheetFormatPr defaultColWidth="9.140625" defaultRowHeight="15.75" x14ac:dyDescent="0.25"/>
  <cols>
    <col min="1" max="1" width="9.140625" style="19"/>
    <col min="2" max="2" width="18.28515625" style="19" customWidth="1"/>
    <col min="3" max="3" width="25.5703125" style="19" customWidth="1"/>
    <col min="4" max="4" width="16.7109375" style="15" customWidth="1"/>
    <col min="5" max="6" width="15.7109375" style="15" customWidth="1"/>
    <col min="7" max="7" width="15.42578125" style="19" customWidth="1"/>
    <col min="8" max="16384" width="9.140625" style="19"/>
  </cols>
  <sheetData>
    <row r="1" spans="1:8" x14ac:dyDescent="0.25">
      <c r="A1" s="3" t="s">
        <v>154</v>
      </c>
      <c r="B1" s="3"/>
    </row>
    <row r="2" spans="1:8" x14ac:dyDescent="0.25">
      <c r="A2" s="3"/>
      <c r="B2" s="3"/>
    </row>
    <row r="4" spans="1:8" x14ac:dyDescent="0.25">
      <c r="A4" s="17"/>
      <c r="B4" s="116" t="s">
        <v>11</v>
      </c>
      <c r="C4" s="116"/>
      <c r="D4" s="116"/>
      <c r="E4" s="116"/>
      <c r="F4" s="116"/>
      <c r="G4" s="116"/>
      <c r="H4" s="117" t="s">
        <v>16</v>
      </c>
    </row>
    <row r="5" spans="1:8" ht="15.75" customHeight="1" x14ac:dyDescent="0.25">
      <c r="A5" s="112" t="s">
        <v>2</v>
      </c>
      <c r="B5" s="118" t="s">
        <v>83</v>
      </c>
      <c r="C5" s="119"/>
      <c r="D5" s="119"/>
      <c r="E5" s="119"/>
      <c r="F5" s="119"/>
      <c r="G5" s="120"/>
      <c r="H5" s="117"/>
    </row>
    <row r="6" spans="1:8" ht="31.5" x14ac:dyDescent="0.25">
      <c r="A6" s="113"/>
      <c r="B6" s="5" t="s">
        <v>50</v>
      </c>
      <c r="C6" s="5" t="s">
        <v>51</v>
      </c>
      <c r="D6" s="5" t="s">
        <v>52</v>
      </c>
      <c r="E6" s="5" t="s">
        <v>53</v>
      </c>
      <c r="F6" s="5" t="s">
        <v>63</v>
      </c>
      <c r="G6" s="5" t="s">
        <v>54</v>
      </c>
      <c r="H6" s="117"/>
    </row>
    <row r="7" spans="1:8" s="30" customFormat="1" x14ac:dyDescent="0.25">
      <c r="A7" s="28"/>
      <c r="B7" s="28"/>
      <c r="C7" s="28"/>
      <c r="D7" s="29"/>
      <c r="E7" s="29"/>
      <c r="F7" s="29"/>
      <c r="G7" s="28"/>
      <c r="H7" s="73"/>
    </row>
    <row r="8" spans="1:8" s="30" customFormat="1" x14ac:dyDescent="0.25">
      <c r="A8" s="28"/>
      <c r="B8" s="28"/>
      <c r="C8" s="28"/>
      <c r="D8" s="29"/>
      <c r="E8" s="29"/>
      <c r="F8" s="29"/>
      <c r="G8" s="28"/>
      <c r="H8" s="73"/>
    </row>
    <row r="9" spans="1:8" s="30" customFormat="1" x14ac:dyDescent="0.25">
      <c r="A9" s="28"/>
      <c r="B9" s="28"/>
      <c r="C9" s="28"/>
      <c r="D9" s="29"/>
      <c r="E9" s="29"/>
      <c r="F9" s="29"/>
      <c r="G9" s="28"/>
      <c r="H9" s="73"/>
    </row>
    <row r="10" spans="1:8" s="30" customFormat="1" x14ac:dyDescent="0.25">
      <c r="A10" s="28"/>
      <c r="B10" s="28"/>
      <c r="C10" s="28"/>
      <c r="D10" s="29"/>
      <c r="E10" s="29"/>
      <c r="F10" s="29"/>
      <c r="G10" s="28"/>
      <c r="H10" s="73"/>
    </row>
    <row r="11" spans="1:8" s="30" customFormat="1" x14ac:dyDescent="0.25">
      <c r="A11" s="28"/>
      <c r="B11" s="28"/>
      <c r="C11" s="28"/>
      <c r="D11" s="29"/>
      <c r="E11" s="28"/>
      <c r="F11" s="29"/>
      <c r="G11" s="28"/>
      <c r="H11" s="73"/>
    </row>
    <row r="12" spans="1:8" s="30" customFormat="1" x14ac:dyDescent="0.25">
      <c r="A12" s="28"/>
      <c r="B12" s="28"/>
      <c r="C12" s="28"/>
      <c r="D12" s="29"/>
      <c r="E12" s="28"/>
      <c r="F12" s="29"/>
      <c r="G12" s="28"/>
      <c r="H12" s="73"/>
    </row>
    <row r="13" spans="1:8" s="30" customFormat="1" x14ac:dyDescent="0.25">
      <c r="A13" s="121" t="s">
        <v>149</v>
      </c>
      <c r="B13" s="122"/>
      <c r="C13" s="122"/>
      <c r="D13" s="122"/>
      <c r="E13" s="122"/>
      <c r="F13" s="122"/>
      <c r="G13" s="123"/>
      <c r="H13" s="87">
        <f>SUM(H7:H12)</f>
        <v>0</v>
      </c>
    </row>
    <row r="14" spans="1:8" s="30" customFormat="1" x14ac:dyDescent="0.25">
      <c r="A14" s="28"/>
      <c r="B14" s="28"/>
      <c r="C14" s="28"/>
      <c r="D14" s="29"/>
      <c r="E14" s="28"/>
      <c r="F14" s="29"/>
      <c r="G14" s="28"/>
      <c r="H14" s="73"/>
    </row>
    <row r="15" spans="1:8" s="30" customFormat="1" x14ac:dyDescent="0.25">
      <c r="A15" s="28"/>
      <c r="B15" s="28"/>
      <c r="C15" s="28"/>
      <c r="D15" s="29"/>
      <c r="E15" s="28"/>
      <c r="F15" s="29"/>
      <c r="G15" s="28"/>
      <c r="H15" s="73"/>
    </row>
    <row r="16" spans="1:8" s="30" customFormat="1" x14ac:dyDescent="0.25">
      <c r="A16" s="28"/>
      <c r="B16" s="28"/>
      <c r="C16" s="28"/>
      <c r="D16" s="29"/>
      <c r="E16" s="28"/>
      <c r="F16" s="29"/>
      <c r="G16" s="28"/>
      <c r="H16" s="73"/>
    </row>
    <row r="17" spans="1:8" s="30" customFormat="1" x14ac:dyDescent="0.25">
      <c r="A17" s="28"/>
      <c r="B17" s="28"/>
      <c r="C17" s="28"/>
      <c r="D17" s="29"/>
      <c r="E17" s="28"/>
      <c r="F17" s="29"/>
      <c r="G17" s="28"/>
      <c r="H17" s="73"/>
    </row>
    <row r="18" spans="1:8" s="30" customFormat="1" x14ac:dyDescent="0.25">
      <c r="A18" s="28"/>
      <c r="B18" s="28"/>
      <c r="C18" s="28"/>
      <c r="D18" s="29"/>
      <c r="E18" s="28"/>
      <c r="F18" s="29"/>
      <c r="G18" s="28"/>
      <c r="H18" s="73"/>
    </row>
    <row r="19" spans="1:8" s="30" customFormat="1" x14ac:dyDescent="0.25">
      <c r="A19" s="28"/>
      <c r="B19" s="28"/>
      <c r="C19" s="28"/>
      <c r="D19" s="29"/>
      <c r="E19" s="28"/>
      <c r="F19" s="29"/>
      <c r="G19" s="28"/>
      <c r="H19" s="73"/>
    </row>
    <row r="20" spans="1:8" s="30" customFormat="1" x14ac:dyDescent="0.25">
      <c r="A20" s="121" t="s">
        <v>150</v>
      </c>
      <c r="B20" s="122"/>
      <c r="C20" s="122"/>
      <c r="D20" s="122"/>
      <c r="E20" s="122"/>
      <c r="F20" s="122"/>
      <c r="G20" s="123"/>
      <c r="H20" s="87">
        <f>SUM(H14:H19)</f>
        <v>0</v>
      </c>
    </row>
    <row r="21" spans="1:8" s="30" customFormat="1" x14ac:dyDescent="0.25">
      <c r="A21" s="28"/>
      <c r="B21" s="28"/>
      <c r="C21" s="28"/>
      <c r="D21" s="29"/>
      <c r="E21" s="28"/>
      <c r="F21" s="29"/>
      <c r="G21" s="28"/>
      <c r="H21" s="73"/>
    </row>
    <row r="22" spans="1:8" s="30" customFormat="1" x14ac:dyDescent="0.25">
      <c r="A22" s="28"/>
      <c r="B22" s="28"/>
      <c r="C22" s="28"/>
      <c r="D22" s="29"/>
      <c r="E22" s="28"/>
      <c r="F22" s="29"/>
      <c r="G22" s="28"/>
      <c r="H22" s="73"/>
    </row>
    <row r="23" spans="1:8" s="30" customFormat="1" x14ac:dyDescent="0.25">
      <c r="A23" s="28"/>
      <c r="B23" s="28"/>
      <c r="C23" s="28"/>
      <c r="D23" s="29"/>
      <c r="E23" s="28"/>
      <c r="F23" s="29"/>
      <c r="G23" s="28"/>
      <c r="H23" s="73"/>
    </row>
    <row r="24" spans="1:8" s="30" customFormat="1" x14ac:dyDescent="0.25">
      <c r="A24" s="28"/>
      <c r="B24" s="28"/>
      <c r="C24" s="28"/>
      <c r="D24" s="29"/>
      <c r="E24" s="28"/>
      <c r="F24" s="29"/>
      <c r="G24" s="28"/>
      <c r="H24" s="73"/>
    </row>
    <row r="25" spans="1:8" s="30" customFormat="1" x14ac:dyDescent="0.25">
      <c r="A25" s="28"/>
      <c r="B25" s="28"/>
      <c r="C25" s="28"/>
      <c r="D25" s="29"/>
      <c r="E25" s="28"/>
      <c r="F25" s="29"/>
      <c r="G25" s="28"/>
      <c r="H25" s="73"/>
    </row>
    <row r="26" spans="1:8" s="30" customFormat="1" x14ac:dyDescent="0.25">
      <c r="A26" s="28"/>
      <c r="B26" s="28"/>
      <c r="C26" s="28"/>
      <c r="D26" s="29"/>
      <c r="E26" s="29"/>
      <c r="F26" s="29"/>
      <c r="G26" s="28"/>
      <c r="H26" s="73"/>
    </row>
    <row r="27" spans="1:8" s="30" customFormat="1" x14ac:dyDescent="0.25">
      <c r="A27" s="28"/>
      <c r="B27" s="28"/>
      <c r="C27" s="28"/>
      <c r="D27" s="29"/>
      <c r="E27" s="29"/>
      <c r="F27" s="29"/>
      <c r="G27" s="28"/>
      <c r="H27" s="73"/>
    </row>
    <row r="28" spans="1:8" x14ac:dyDescent="0.25">
      <c r="A28" s="121" t="s">
        <v>151</v>
      </c>
      <c r="B28" s="122"/>
      <c r="C28" s="122"/>
      <c r="D28" s="122"/>
      <c r="E28" s="122"/>
      <c r="F28" s="122"/>
      <c r="G28" s="123"/>
      <c r="H28" s="84">
        <f>SUM(H21:H27)</f>
        <v>0</v>
      </c>
    </row>
    <row r="29" spans="1:8" s="30" customFormat="1" x14ac:dyDescent="0.25">
      <c r="A29" s="28"/>
      <c r="B29" s="28"/>
      <c r="C29" s="28"/>
      <c r="D29" s="29"/>
      <c r="E29" s="29"/>
      <c r="F29" s="29"/>
      <c r="G29" s="28"/>
      <c r="H29" s="73"/>
    </row>
    <row r="30" spans="1:8" s="30" customFormat="1" x14ac:dyDescent="0.25">
      <c r="A30" s="28"/>
      <c r="B30" s="28"/>
      <c r="C30" s="28"/>
      <c r="D30" s="29"/>
      <c r="E30" s="28"/>
      <c r="F30" s="29"/>
      <c r="G30" s="28"/>
      <c r="H30" s="73"/>
    </row>
    <row r="31" spans="1:8" s="30" customFormat="1" x14ac:dyDescent="0.25">
      <c r="A31" s="28"/>
      <c r="B31" s="28"/>
      <c r="C31" s="28"/>
      <c r="D31" s="29"/>
      <c r="E31" s="28"/>
      <c r="F31" s="29"/>
      <c r="G31" s="28"/>
      <c r="H31" s="73"/>
    </row>
    <row r="32" spans="1:8" s="30" customFormat="1" x14ac:dyDescent="0.25">
      <c r="A32" s="28"/>
      <c r="B32" s="28"/>
      <c r="C32" s="28"/>
      <c r="D32" s="29"/>
      <c r="E32" s="29"/>
      <c r="F32" s="29"/>
      <c r="G32" s="28"/>
      <c r="H32" s="73"/>
    </row>
    <row r="33" spans="1:8" s="30" customFormat="1" x14ac:dyDescent="0.25">
      <c r="A33" s="28"/>
      <c r="B33" s="28"/>
      <c r="C33" s="28"/>
      <c r="D33" s="29"/>
      <c r="E33" s="28"/>
      <c r="F33" s="29"/>
      <c r="G33" s="28"/>
      <c r="H33" s="73"/>
    </row>
    <row r="34" spans="1:8" s="30" customFormat="1" x14ac:dyDescent="0.25">
      <c r="A34" s="121" t="s">
        <v>152</v>
      </c>
      <c r="B34" s="122"/>
      <c r="C34" s="122"/>
      <c r="D34" s="122"/>
      <c r="E34" s="122"/>
      <c r="F34" s="122"/>
      <c r="G34" s="123"/>
      <c r="H34" s="87">
        <f>SUM(H29:H33)</f>
        <v>0</v>
      </c>
    </row>
    <row r="35" spans="1:8" x14ac:dyDescent="0.25">
      <c r="A35" s="114" t="s">
        <v>155</v>
      </c>
      <c r="B35" s="114"/>
      <c r="C35" s="115"/>
      <c r="D35" s="17"/>
      <c r="E35" s="17"/>
      <c r="F35" s="17"/>
      <c r="G35" s="17"/>
      <c r="H35" s="84">
        <f>SUM(H13,H20,H28,H34)</f>
        <v>0</v>
      </c>
    </row>
  </sheetData>
  <sheetProtection formatCells="0" formatColumns="0" formatRows="0" insertColumns="0" insertRows="0" deleteColumns="0" deleteRows="0" selectLockedCells="1"/>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1:F27 F7:F12 F14:F19 F29:F33">
      <formula1>E7</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27</v>
      </c>
    </row>
    <row r="2" spans="1:1" ht="15.75" x14ac:dyDescent="0.25">
      <c r="A2" s="19" t="s">
        <v>28</v>
      </c>
    </row>
    <row r="3" spans="1:1" ht="15.75" x14ac:dyDescent="0.25">
      <c r="A3" s="19" t="s">
        <v>29</v>
      </c>
    </row>
    <row r="6" spans="1:1" ht="15.75" x14ac:dyDescent="0.25">
      <c r="A6" s="19" t="s">
        <v>39</v>
      </c>
    </row>
    <row r="7" spans="1:1" ht="15.75" x14ac:dyDescent="0.25">
      <c r="A7" s="19" t="s">
        <v>84</v>
      </c>
    </row>
    <row r="8" spans="1:1" s="15" customFormat="1" ht="15.75" x14ac:dyDescent="0.25">
      <c r="A8" s="19" t="s">
        <v>56</v>
      </c>
    </row>
    <row r="9" spans="1:1" ht="15.75" x14ac:dyDescent="0.25">
      <c r="A9" s="19" t="s">
        <v>57</v>
      </c>
    </row>
    <row r="12" spans="1:1" ht="15.75" x14ac:dyDescent="0.25">
      <c r="A12" s="19" t="s">
        <v>78</v>
      </c>
    </row>
    <row r="13" spans="1:1" ht="15.75" x14ac:dyDescent="0.25">
      <c r="A13" s="19" t="s">
        <v>79</v>
      </c>
    </row>
    <row r="14" spans="1:1" ht="15.75" x14ac:dyDescent="0.25">
      <c r="A14" s="1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 Eelarve</vt:lpstr>
      <vt:lpstr>B. Maksetaotlus</vt:lpstr>
      <vt:lpstr>C. KULUARUANDE KOOND</vt:lpstr>
      <vt:lpstr>C1. Tööjõukulud</vt:lpstr>
      <vt:lpstr> C2. Sihtrühmaga seotud kulud</vt:lpstr>
      <vt:lpstr> C3. EL avalikustamise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2016-03-03T14:56:40Z</dcterms:modified>
</cp:coreProperties>
</file>